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<sst xmlns="http://schemas.openxmlformats.org/spreadsheetml/2006/main" count="13002" uniqueCount="3329">
  <si>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</si>
  <si>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</si>
  <si>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</si>
  <si>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</si>
  <si>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</si>
  <si>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</si>
  <si>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</si>
  <si>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</si>
  <si>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</si>
  <si>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</si>
  <si>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</si>
  <si>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</si>
  <si>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</si>
  <si>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</si>
  <si>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</si>
  <si>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</si>
  <si>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</si>
  <si>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</si>
  <si>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</si>
  <si>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</si>
  <si>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</si>
  <si>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</si>
  <si>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</si>
  <si>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</si>
  <si>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</si>
  <si>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</si>
  <si>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</si>
  <si>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</si>
  <si>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</si>
  <si>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</si>
  <si>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</si>
  <si>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</si>
  <si>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</si>
  <si>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</si>
  <si>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</si>
  <si>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</si>
  <si>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</si>
  <si>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</si>
  <si>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</si>
  <si>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</si>
  <si>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</si>
  <si>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</si>
  <si>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</si>
  <si>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</si>
  <si>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</si>
  <si>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</si>
  <si>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</si>
  <si>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</si>
  <si>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</si>
  <si>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</si>
  <si>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</si>
  <si>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</si>
  <si>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</si>
  <si>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</si>
  <si>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</si>
  <si>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</si>
  <si>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</si>
  <si>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</si>
  <si>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</si>
  <si>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</si>
  <si>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</si>
  <si>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</si>
  <si>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</si>
  <si>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</si>
  <si>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</si>
  <si>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</si>
  <si>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</si>
  <si>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</si>
  <si>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</si>
  <si>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</si>
  <si>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 Псковская область, рп Дедовичи</t>
  </si>
  <si>
    <t>Фамилия, имя, отчество руководителя</t>
  </si>
  <si>
    <t>Голубев Геннадий Евгеньевич</t>
  </si>
  <si>
    <t>Ответственный за заполнение формы</t>
  </si>
  <si>
    <t>Фамилия, имя, отчество</t>
  </si>
  <si>
    <t>Дорофеев Андрей Юрьевич</t>
  </si>
  <si>
    <t>Должность</t>
  </si>
  <si>
    <t>ведущий инженер ОПРР УС</t>
  </si>
  <si>
    <t>Контактный телефон</t>
  </si>
  <si>
    <t>(81136)96-473</t>
  </si>
  <si>
    <t>E-mail</t>
  </si>
  <si>
    <t>DorofeyevAU@psk,ogk2,ru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</si>
  <si>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</si>
  <si>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</si>
  <si>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</si>
  <si>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</si>
  <si>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</si>
  <si>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</si>
  <si>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</si>
  <si>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</si>
  <si>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</si>
  <si>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</si>
  <si>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</si>
  <si>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</si>
  <si>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</si>
  <si>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</si>
  <si>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</si>
  <si>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</si>
  <si>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</si>
  <si>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</si>
  <si>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Дедовичский район</t>
  </si>
  <si>
    <t>58610000</t>
  </si>
  <si>
    <t>2</t>
  </si>
  <si>
    <t>×</t>
  </si>
  <si>
    <t>22</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</si>
  <si>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</si>
  <si>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</si>
  <si>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</si>
  <si>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</si>
  <si>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</si>
  <si>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</si>
  <si>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</si>
  <si>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</si>
  <si>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</si>
  <si>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</si>
  <si>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</si>
  <si>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</si>
  <si>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</si>
  <si>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</si>
  <si>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</si>
  <si>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</si>
  <si>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</si>
  <si>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4190068; 4190070;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</si>
  <si>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</si>
  <si>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</si>
  <si>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</si>
  <si>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</si>
  <si>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</si>
  <si>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</si>
  <si>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</si>
  <si>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</si>
  <si>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</si>
  <si>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</si>
  <si>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</si>
  <si>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</si>
  <si>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</si>
  <si>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</si>
  <si>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</si>
  <si>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</si>
  <si>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</si>
  <si>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</si>
  <si>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</si>
  <si>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</si>
  <si>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</si>
  <si>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</si>
  <si>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</si>
  <si>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</si>
  <si>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</si>
  <si>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</si>
  <si>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</si>
  <si>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</si>
  <si>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</si>
  <si>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</si>
  <si>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</si>
  <si>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</si>
  <si>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</si>
  <si>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</si>
  <si>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</si>
  <si>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</si>
  <si>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</si>
  <si>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</si>
  <si>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</si>
  <si>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</si>
  <si>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</si>
  <si>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</si>
  <si>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</si>
  <si>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</si>
  <si>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</si>
  <si>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</si>
  <si>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</si>
  <si>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</si>
  <si>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</si>
  <si>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</si>
  <si>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</si>
  <si>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</si>
  <si>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</si>
  <si>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</si>
  <si>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</si>
  <si>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</si>
  <si>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</si>
  <si>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</si>
  <si>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</si>
  <si>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</si>
  <si>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</si>
  <si>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</si>
  <si>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</si>
  <si>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</si>
  <si>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</si>
  <si>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</si>
  <si>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</si>
  <si>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</si>
  <si>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</si>
  <si>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</si>
  <si>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</si>
  <si>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</si>
  <si>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</si>
  <si>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</si>
  <si>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</si>
  <si>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</si>
  <si>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</si>
  <si>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</si>
  <si>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</si>
  <si>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</si>
  <si>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</si>
  <si>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</si>
  <si>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</si>
  <si>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</si>
  <si>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</si>
  <si>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</si>
  <si>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</si>
  <si>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</si>
  <si>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</si>
  <si>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</si>
  <si>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</si>
  <si>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</si>
  <si>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</si>
  <si>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</si>
  <si>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</si>
  <si>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</si>
  <si>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</si>
  <si>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</si>
  <si>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</si>
  <si>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</si>
  <si>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</si>
  <si>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</si>
  <si>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</si>
  <si>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</si>
  <si>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</si>
  <si>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</si>
  <si>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</si>
  <si>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</si>
  <si>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</si>
  <si>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</si>
  <si>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</si>
  <si>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</si>
  <si>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</si>
  <si>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</si>
  <si>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</si>
  <si>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</si>
  <si>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</si>
  <si>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</si>
  <si>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</si>
  <si>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</si>
  <si>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</si>
  <si>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</si>
  <si>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</si>
  <si>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</si>
  <si>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</si>
  <si>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</si>
  <si>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</si>
  <si>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</si>
  <si>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</si>
  <si>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</si>
  <si>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</si>
  <si>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</si>
  <si>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</si>
  <si>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</si>
  <si>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</si>
  <si>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</si>
  <si>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</si>
  <si>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</si>
  <si>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</si>
  <si>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</si>
  <si>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</si>
  <si>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</si>
  <si>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</si>
  <si>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</si>
  <si>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</si>
  <si>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</si>
  <si>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</si>
  <si>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</si>
  <si>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</si>
  <si>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</si>
  <si>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</si>
  <si>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</si>
  <si>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</si>
  <si>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</si>
  <si>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</si>
  <si>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</si>
  <si>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</si>
  <si>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</si>
  <si>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</si>
  <si>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</si>
  <si>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</si>
  <si>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</si>
  <si>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</si>
  <si>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</si>
  <si>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</si>
  <si>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</si>
  <si>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</si>
  <si>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</si>
  <si>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</si>
  <si>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</si>
  <si>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</si>
  <si>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</si>
  <si>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</si>
  <si>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</si>
  <si>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</si>
  <si>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</si>
  <si>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</si>
  <si>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</si>
  <si>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</si>
  <si>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</si>
  <si>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</si>
  <si>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</si>
  <si>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</si>
  <si>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</si>
  <si>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</si>
  <si>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</si>
  <si>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</si>
  <si>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</si>
  <si>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</si>
  <si>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</si>
  <si>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</si>
  <si>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</si>
  <si>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</si>
  <si>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</si>
  <si>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</si>
  <si>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</si>
  <si>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</si>
  <si>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</si>
  <si>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</si>
  <si>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</si>
  <si>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</si>
  <si>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</si>
  <si>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</si>
  <si>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</si>
  <si>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</si>
  <si>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</si>
  <si>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</si>
  <si>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</si>
  <si>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</si>
  <si>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</si>
  <si>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</si>
  <si>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</si>
  <si>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</si>
  <si>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</si>
  <si>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</si>
  <si>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</si>
  <si>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</si>
  <si>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</si>
  <si>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</si>
  <si>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</si>
  <si>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</si>
  <si>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</si>
  <si>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</si>
  <si>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</si>
  <si>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</si>
  <si>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</si>
  <si>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</si>
  <si>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</si>
  <si>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</si>
  <si>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</si>
  <si>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</si>
  <si>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</si>
  <si>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</si>
  <si>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</si>
  <si>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</si>
  <si>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</si>
  <si>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</si>
  <si>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</si>
  <si>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</si>
  <si>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</si>
  <si>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</si>
  <si>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</si>
  <si>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</si>
  <si>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</si>
  <si>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</si>
  <si>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</si>
  <si>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</si>
  <si>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</si>
  <si>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</si>
  <si>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</si>
  <si>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</si>
  <si>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</si>
  <si>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</si>
  <si>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</si>
  <si>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</si>
  <si>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</si>
  <si>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</si>
  <si>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</si>
  <si>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</si>
  <si>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</si>
  <si>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</si>
  <si>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</si>
  <si>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</si>
  <si>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</si>
  <si>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</si>
  <si>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</si>
  <si>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</si>
  <si>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</si>
  <si>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</si>
  <si>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</si>
  <si>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</si>
  <si>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</si>
  <si>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</si>
  <si>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</si>
  <si>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</si>
  <si>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</si>
  <si>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</si>
  <si>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</si>
  <si>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</si>
  <si>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</si>
  <si>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</si>
  <si>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</si>
  <si>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</si>
  <si>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</si>
  <si>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</si>
  <si>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</si>
  <si>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</si>
  <si>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</si>
  <si>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</si>
  <si>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</si>
  <si>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</si>
  <si>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</si>
  <si>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</si>
  <si>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</si>
  <si>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</si>
  <si>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</si>
  <si>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</si>
  <si>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</si>
  <si>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</si>
  <si>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</si>
  <si>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</si>
  <si>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</si>
  <si>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</si>
  <si>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</si>
  <si>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</si>
  <si>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</si>
  <si>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</si>
  <si>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</si>
  <si>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</si>
  <si>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</si>
  <si>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</si>
  <si>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</si>
  <si>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</si>
  <si>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</si>
  <si>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</si>
  <si>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</si>
  <si>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</si>
  <si>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</si>
  <si>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</si>
  <si>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</si>
  <si>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</si>
  <si>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</si>
  <si>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</si>
  <si>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</si>
  <si>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</si>
  <si>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</si>
  <si>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</si>
  <si>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</si>
  <si>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</si>
  <si>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</si>
  <si>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</si>
  <si>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</si>
  <si>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</si>
  <si>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</si>
  <si>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</si>
  <si>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</si>
  <si>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</si>
  <si>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</si>
  <si>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</si>
  <si>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</si>
  <si>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</si>
  <si>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</si>
  <si>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</si>
  <si>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</si>
  <si>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</si>
  <si>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</si>
  <si>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</si>
  <si>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</si>
  <si>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</si>
  <si>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</si>
  <si>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</si>
  <si>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</si>
  <si>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</si>
  <si>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</si>
  <si>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</si>
  <si>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</si>
  <si>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</si>
  <si>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</si>
  <si>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</si>
  <si>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</si>
  <si>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</si>
  <si>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</si>
  <si>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</si>
  <si>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</si>
  <si>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</si>
  <si>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</si>
  <si>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</si>
  <si>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</si>
  <si>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</si>
  <si>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</si>
  <si>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</si>
  <si>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</si>
  <si>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</si>
  <si>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</si>
  <si>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</si>
  <si>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</si>
  <si>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</si>
  <si>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</si>
  <si>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</si>
  <si>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</si>
  <si>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</si>
  <si>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</si>
  <si>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</si>
  <si>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</si>
  <si>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</si>
  <si>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</si>
  <si>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</si>
  <si>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</si>
  <si>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</si>
  <si>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</si>
  <si>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</si>
  <si>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</si>
  <si>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</si>
  <si>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</si>
  <si>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</si>
  <si>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</si>
  <si>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</si>
  <si>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</si>
  <si>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</si>
  <si>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</si>
  <si>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</si>
  <si>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</si>
  <si>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</si>
  <si>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</si>
  <si>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</si>
  <si>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</si>
  <si>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</si>
  <si>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</si>
  <si>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</si>
  <si>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</si>
  <si>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</si>
  <si>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</si>
  <si>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</si>
  <si>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</si>
  <si>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</si>
  <si>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</si>
  <si>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</si>
  <si>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</si>
  <si>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</si>
  <si>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</si>
  <si>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</si>
  <si>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</si>
  <si>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</si>
  <si>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</si>
  <si>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</si>
  <si>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</si>
  <si>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</si>
  <si>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</si>
  <si>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</si>
  <si>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</si>
  <si>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</si>
  <si>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</si>
  <si>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</si>
  <si>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</si>
  <si>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</si>
  <si>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</si>
  <si>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</si>
  <si>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</si>
  <si>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</si>
  <si>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</si>
  <si>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</si>
  <si>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</si>
  <si>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</si>
  <si>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</si>
  <si>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</si>
  <si>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</si>
  <si>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</si>
  <si>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</si>
  <si>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</si>
  <si>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</si>
  <si>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</si>
  <si>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</si>
  <si>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</si>
  <si>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</si>
  <si>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</si>
  <si>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</si>
  <si>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</si>
  <si>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</si>
  <si>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</si>
  <si>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</si>
  <si>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</si>
  <si>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</si>
  <si>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</si>
  <si>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</si>
  <si>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</si>
  <si>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</si>
  <si>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</si>
  <si>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</si>
  <si>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</si>
  <si>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</si>
  <si>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</si>
  <si>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</si>
  <si>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</si>
  <si>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</si>
  <si>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</si>
  <si>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</si>
  <si>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</si>
  <si>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</si>
  <si>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</si>
  <si>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</si>
  <si>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</si>
  <si>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</si>
  <si>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</si>
  <si>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</si>
  <si>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</si>
  <si>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</si>
  <si>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</si>
  <si>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</si>
  <si>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</si>
  <si>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</si>
  <si>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</si>
  <si>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</si>
  <si>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</si>
  <si>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</si>
  <si>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</si>
  <si>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</si>
  <si>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</si>
  <si>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</si>
  <si>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</si>
  <si>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</si>
  <si>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</si>
  <si>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</si>
  <si>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</si>
  <si>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</si>
  <si>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</si>
  <si>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</si>
  <si>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</si>
  <si>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</si>
  <si>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</si>
  <si>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</si>
  <si>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</si>
  <si>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</si>
  <si>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</si>
  <si>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</si>
  <si>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</si>
  <si>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</si>
  <si>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</si>
  <si>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</si>
  <si>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</si>
  <si>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</si>
  <si>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</si>
  <si>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</si>
  <si>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</si>
  <si>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</si>
  <si>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</si>
  <si>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</si>
  <si>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</si>
  <si>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</si>
  <si>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</si>
  <si>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</si>
  <si>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</si>
  <si>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</si>
  <si>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</si>
  <si>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</si>
  <si>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</si>
  <si>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</si>
  <si>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</si>
  <si>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</si>
  <si>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</si>
  <si>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</si>
  <si>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</si>
  <si>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</si>
  <si>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</si>
  <si>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</si>
  <si>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</si>
  <si>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</si>
  <si>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</si>
  <si>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</si>
  <si>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</si>
  <si>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</si>
  <si>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</si>
  <si>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</si>
  <si>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</si>
  <si>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</si>
  <si>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</si>
  <si>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</si>
  <si>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</si>
  <si>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</si>
  <si>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</si>
  <si>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</si>
  <si>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</si>
  <si>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</si>
  <si>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</si>
  <si>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</si>
  <si>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</si>
  <si>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</si>
  <si>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</si>
  <si>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</si>
  <si>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</si>
  <si>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</si>
  <si>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</si>
  <si>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</si>
  <si>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</si>
  <si>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</si>
  <si>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</si>
  <si>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</si>
  <si>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</si>
  <si>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</si>
  <si>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</si>
  <si>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</si>
  <si>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</si>
  <si>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</si>
  <si>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</si>
  <si>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</si>
  <si>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</si>
  <si>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</si>
  <si>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</si>
  <si>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</si>
  <si>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</si>
  <si>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</si>
  <si>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</si>
  <si>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</si>
  <si>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</si>
  <si>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</si>
  <si>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</si>
  <si>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</si>
  <si>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</si>
  <si>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</si>
  <si>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</si>
  <si>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</si>
  <si>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</si>
  <si>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</si>
  <si>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</si>
  <si>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</si>
  <si>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</si>
  <si>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</si>
  <si>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</si>
  <si>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</si>
  <si>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</si>
  <si>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</si>
  <si>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</si>
  <si>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</si>
  <si>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</si>
  <si>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</si>
  <si>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</si>
  <si>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</si>
  <si>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</si>
  <si>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</si>
  <si>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</si>
  <si>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</si>
  <si>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</si>
  <si>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</si>
  <si>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</si>
  <si>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</si>
  <si>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</si>
  <si>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</si>
  <si>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</si>
  <si>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</si>
  <si>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</si>
  <si>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</si>
  <si>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</si>
  <si>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</si>
  <si>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</si>
  <si>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</si>
  <si>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</si>
  <si>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</si>
  <si>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</si>
  <si>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</si>
  <si>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</si>
  <si>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</si>
  <si>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</si>
  <si>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</si>
  <si>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</si>
  <si>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</si>
  <si>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</si>
  <si>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</si>
  <si>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</si>
  <si>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</si>
  <si>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</si>
  <si>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</si>
  <si>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</si>
  <si>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</si>
  <si>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</si>
  <si>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</si>
  <si>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</si>
  <si>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</si>
  <si>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</si>
  <si>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</si>
  <si>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</si>
  <si>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</si>
  <si>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</si>
  <si>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</si>
  <si>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</si>
  <si>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</si>
  <si>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</si>
  <si>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</si>
  <si>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</si>
  <si>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</si>
  <si>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</si>
  <si>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</si>
  <si>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</si>
  <si>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</si>
  <si>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</si>
  <si>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</si>
  <si>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</si>
  <si>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</si>
  <si>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</si>
  <si>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</si>
  <si>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</si>
  <si>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</si>
  <si>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</si>
  <si>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</si>
  <si>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</si>
  <si>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</si>
  <si>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</si>
  <si>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</si>
  <si>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</si>
  <si>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</si>
  <si>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</si>
  <si>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</si>
  <si>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</si>
  <si>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</si>
  <si>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</si>
  <si>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</si>
  <si>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</si>
  <si>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</si>
  <si>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</si>
  <si>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</si>
  <si>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</si>
  <si>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</si>
  <si>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</si>
  <si>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</si>
  <si>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</si>
  <si>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</si>
  <si>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</si>
  <si>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</si>
  <si>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</si>
  <si>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</si>
  <si>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</si>
  <si>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</si>
  <si>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</si>
  <si>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</si>
  <si>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</si>
  <si>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</si>
  <si>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</si>
  <si>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</si>
  <si>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</si>
  <si>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</si>
  <si>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</si>
  <si>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</si>
  <si>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</si>
  <si>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</si>
  <si>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</si>
  <si>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</si>
  <si>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</si>
  <si>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</si>
  <si>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</si>
  <si>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</si>
  <si>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</si>
  <si>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</si>
  <si>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</si>
  <si>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</si>
  <si>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</si>
  <si>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</si>
  <si>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</si>
  <si>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</si>
  <si>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</si>
  <si>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</si>
  <si>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</si>
  <si>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</si>
  <si>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</si>
  <si>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</si>
  <si>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</si>
  <si>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</si>
  <si>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</si>
  <si>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</si>
  <si>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</si>
  <si>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</si>
  <si>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</si>
  <si>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</si>
  <si>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</si>
  <si>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</si>
  <si>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</si>
  <si>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</si>
  <si>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</si>
  <si>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</si>
  <si>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</si>
  <si>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</si>
  <si>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</si>
  <si>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</si>
  <si>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</si>
  <si>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</si>
  <si>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</si>
  <si>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</si>
  <si>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</si>
  <si>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</si>
  <si>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</si>
  <si>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</si>
  <si>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</si>
  <si>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</si>
  <si>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</si>
  <si>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</si>
  <si>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</si>
  <si>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</si>
  <si>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</si>
  <si>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</si>
  <si>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</si>
  <si>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</si>
  <si>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</si>
  <si>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</si>
  <si>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</si>
  <si>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</si>
  <si>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</si>
  <si>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</si>
  <si>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</si>
  <si>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</si>
  <si>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</si>
  <si>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</si>
  <si>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</si>
  <si>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</si>
  <si>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</si>
  <si>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</si>
  <si>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</si>
  <si>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</si>
  <si>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</si>
  <si>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</si>
  <si>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</si>
  <si>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</si>
  <si>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</si>
  <si>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</si>
  <si>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</si>
  <si>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</si>
  <si>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</si>
  <si>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</si>
  <si>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</si>
  <si>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</si>
  <si>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</si>
  <si>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</si>
  <si>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</si>
  <si>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</si>
  <si>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</si>
  <si>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</si>
  <si>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</si>
  <si>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</si>
  <si>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</si>
  <si>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</si>
  <si>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</si>
  <si>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</si>
  <si>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</si>
  <si>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</si>
  <si>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</si>
  <si>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</si>
  <si>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</si>
  <si>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</si>
  <si>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</si>
  <si>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</si>
  <si>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</si>
  <si>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</si>
  <si>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</si>
  <si>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</si>
  <si>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</si>
  <si>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</si>
  <si>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</si>
  <si>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</si>
  <si>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</si>
  <si>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</si>
  <si>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</si>
  <si>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</si>
  <si>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</si>
  <si>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</si>
  <si>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</si>
  <si>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</si>
  <si>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</si>
  <si>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</si>
  <si>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</si>
  <si>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</si>
  <si>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</si>
  <si>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</si>
  <si>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</si>
  <si>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</si>
  <si>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</si>
  <si>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</si>
  <si>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</si>
  <si>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</si>
  <si>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</si>
  <si>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</si>
  <si>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</si>
  <si>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</si>
  <si>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</si>
  <si>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</si>
  <si>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</si>
  <si>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</si>
  <si>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</si>
  <si>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</si>
  <si>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</si>
  <si>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</si>
  <si>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</si>
  <si>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</si>
  <si>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</si>
  <si>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</si>
  <si>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</si>
  <si>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</si>
  <si>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</si>
  <si>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</si>
  <si>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</si>
  <si>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</si>
  <si>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</si>
  <si>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</si>
  <si>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</si>
  <si>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</si>
  <si>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</si>
  <si>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</si>
  <si>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</si>
  <si>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</si>
  <si>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</si>
  <si>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</si>
  <si>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</si>
  <si>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</si>
  <si>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</si>
  <si>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</si>
  <si>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</si>
  <si>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</si>
  <si>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</si>
  <si>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</si>
  <si>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</si>
  <si>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</si>
  <si>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</si>
  <si>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</si>
  <si>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</si>
  <si>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</si>
  <si>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</si>
  <si>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</si>
  <si>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</si>
  <si>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</si>
  <si>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</si>
  <si>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</si>
  <si>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</si>
  <si>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</si>
  <si>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</si>
  <si>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</si>
  <si>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</si>
  <si>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</si>
  <si>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</si>
  <si>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</si>
  <si>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</si>
  <si>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</si>
  <si>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</si>
  <si>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</si>
  <si>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</si>
  <si>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</si>
  <si>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</si>
  <si>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</si>
  <si>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</si>
  <si>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</si>
  <si>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</si>
  <si>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</si>
  <si>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</si>
  <si>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</si>
  <si>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</si>
  <si>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</si>
  <si>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</si>
  <si>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</si>
  <si>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</si>
  <si>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</si>
  <si>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</si>
  <si>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</si>
  <si>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</si>
  <si>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</si>
  <si>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</si>
  <si>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</si>
  <si>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</si>
  <si>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</si>
  <si>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</si>
  <si>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</si>
  <si>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</si>
  <si>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</si>
  <si>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</si>
  <si>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</si>
  <si>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</si>
  <si>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</si>
  <si>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</si>
  <si>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</si>
  <si>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</si>
  <si>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</si>
  <si>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</si>
  <si>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</si>
  <si>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</si>
  <si>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</si>
  <si>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</si>
  <si>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</si>
  <si>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</si>
  <si>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</si>
  <si>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</si>
  <si>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</si>
  <si>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</si>
  <si>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</si>
  <si>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</si>
  <si>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</si>
  <si>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</si>
  <si>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</si>
  <si>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</si>
  <si>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</si>
  <si>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</si>
  <si>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</si>
  <si>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</si>
  <si>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</si>
  <si>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</si>
  <si>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</si>
  <si>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</si>
  <si>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</si>
  <si>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</si>
  <si>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</si>
  <si>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</si>
  <si>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</si>
  <si>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</si>
  <si>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</si>
  <si>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</si>
  <si>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</si>
  <si>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</si>
  <si>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</si>
  <si>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</si>
  <si>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</si>
  <si>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</si>
  <si>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</si>
  <si>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</si>
  <si>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</si>
  <si>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</si>
  <si>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Псковская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</si>
  <si>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</si>
  <si>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</si>
  <si>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</si>
  <si>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</si>
  <si>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</si>
  <si>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</si>
  <si>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</si>
  <si>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</si>
  <si>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</si>
  <si>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</si>
  <si>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</si>
  <si>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</si>
  <si>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</si>
  <si>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</si>
  <si>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</si>
  <si>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</si>
  <si>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</si>
  <si>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</si>
  <si>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</si>
  <si>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</si>
  <si>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</si>
  <si>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</si>
  <si>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</si>
  <si>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</si>
  <si>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</si>
  <si>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</si>
  <si>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</si>
  <si>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</si>
  <si>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</si>
  <si>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</si>
  <si>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</si>
  <si>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</si>
  <si>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</si>
  <si>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</si>
  <si>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</si>
  <si>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</si>
  <si>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</si>
  <si>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</si>
  <si>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</si>
  <si>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</si>
  <si>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</si>
  <si>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</si>
  <si>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</si>
  <si>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</si>
  <si>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</si>
  <si>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</si>
  <si>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</si>
  <si>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</si>
  <si>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</si>
  <si>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</si>
  <si>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</si>
  <si>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</si>
  <si>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</si>
  <si>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</si>
  <si>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</si>
  <si>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</si>
  <si>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</si>
  <si>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</si>
  <si>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</si>
  <si>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</si>
  <si>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</si>
  <si>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</si>
  <si>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</si>
  <si>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</si>
  <si>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</si>
  <si>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</si>
  <si>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</si>
  <si>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</si>
  <si>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</si>
  <si>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</si>
  <si>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</si>
  <si>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</si>
  <si>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</si>
  <si>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</si>
  <si>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</si>
  <si>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</si>
  <si>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</si>
  <si>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</si>
  <si>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</si>
  <si>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</si>
  <si>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</si>
  <si>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</si>
  <si>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</si>
  <si>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</si>
  <si>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</si>
  <si>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</si>
  <si>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</si>
  <si>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</si>
  <si>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</si>
  <si>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</si>
  <si>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</si>
  <si>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</si>
  <si>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</si>
  <si>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</si>
  <si>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</si>
  <si>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</si>
  <si>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</si>
  <si>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</si>
  <si>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</si>
  <si>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</si>
  <si>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</si>
  <si>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</si>
  <si>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</si>
  <si>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</si>
  <si>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</si>
  <si>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</si>
  <si>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</si>
  <si>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</si>
  <si>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</si>
  <si>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</si>
  <si>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</si>
  <si>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</si>
  <si>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</si>
  <si>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</si>
  <si>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</si>
  <si>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</si>
  <si>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</si>
  <si>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</si>
  <si>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</si>
  <si>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</si>
  <si>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</si>
  <si>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</si>
  <si>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</si>
  <si>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</si>
  <si>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</si>
  <si>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</si>
  <si>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</si>
  <si>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</si>
  <si>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</si>
  <si>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</si>
  <si>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</si>
  <si>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</si>
  <si>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</si>
  <si>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</si>
  <si>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</si>
  <si>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</si>
  <si>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</si>
  <si>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</si>
  <si>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</si>
  <si>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</si>
  <si>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</si>
  <si>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</si>
  <si>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</si>
  <si>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</si>
  <si>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</si>
  <si>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</si>
  <si>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</si>
  <si>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</si>
  <si>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</si>
  <si>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</si>
  <si>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</si>
  <si>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</si>
  <si>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</si>
  <si>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</si>
  <si>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</si>
  <si>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</si>
  <si>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</si>
  <si>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</si>
  <si>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</si>
  <si>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</si>
  <si>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</si>
  <si>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</si>
  <si>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</si>
  <si>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</si>
  <si>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</si>
  <si>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</si>
  <si>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</si>
  <si>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</si>
  <si>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</si>
  <si>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</si>
  <si>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</si>
  <si>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</si>
  <si>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</si>
  <si>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</si>
  <si>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</si>
  <si>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</si>
  <si>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</si>
  <si>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</si>
  <si>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</si>
  <si>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</si>
  <si>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</si>
  <si>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</si>
  <si>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</si>
  <si>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</si>
  <si>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</si>
  <si>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</si>
  <si>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</si>
  <si>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</si>
  <si>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</si>
  <si>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</si>
  <si>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</si>
  <si>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</si>
  <si>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</si>
  <si>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</si>
  <si>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</si>
  <si>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</si>
  <si>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</si>
  <si>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</si>
  <si>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</si>
  <si>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</si>
  <si>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</si>
  <si>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</si>
  <si>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</si>
  <si>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</si>
  <si>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</si>
  <si>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</si>
  <si>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</si>
  <si>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</si>
  <si>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</si>
  <si>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</si>
  <si>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</si>
  <si>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</si>
  <si>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</si>
  <si>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</si>
  <si>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</si>
  <si>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</si>
  <si>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</si>
  <si>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</si>
  <si>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</si>
  <si>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</si>
  <si>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</si>
  <si>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</si>
  <si>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</si>
  <si>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</si>
  <si>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</si>
  <si>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</si>
  <si>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</si>
  <si>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</si>
  <si>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</si>
  <si>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</si>
  <si>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</si>
  <si>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</si>
  <si>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</si>
  <si>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</si>
  <si>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</si>
  <si>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</si>
  <si>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</si>
  <si>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</si>
  <si>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</si>
  <si>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</si>
  <si>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</si>
  <si>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</si>
  <si>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</si>
  <si>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</si>
  <si>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</si>
  <si>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</si>
  <si>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</si>
  <si>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</si>
  <si>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</si>
  <si>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</si>
  <si>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</si>
  <si>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</si>
  <si>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</si>
  <si>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</si>
  <si>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</si>
  <si>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</si>
  <si>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</si>
  <si>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</si>
  <si>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</si>
  <si>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</si>
  <si>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</si>
  <si>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</si>
  <si>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</si>
  <si>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</si>
  <si>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</si>
  <si>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</si>
  <si>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</si>
  <si>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</si>
  <si>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</si>
  <si>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</si>
  <si>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</si>
  <si>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</si>
  <si>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</si>
  <si>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</si>
  <si>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</si>
  <si>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</si>
  <si>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</si>
  <si>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</si>
  <si>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</si>
  <si>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</si>
  <si>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</si>
  <si>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</si>
  <si>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</si>
  <si>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</si>
  <si>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</si>
  <si>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</si>
  <si>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</si>
  <si>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</si>
  <si>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</si>
  <si>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</si>
  <si>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</si>
  <si>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</si>
  <si>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</si>
  <si>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</si>
  <si>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</si>
  <si>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</si>
  <si>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</si>
  <si>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</si>
  <si>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</si>
  <si>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</si>
  <si>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</si>
  <si>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</si>
  <si>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</si>
  <si>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</si>
  <si>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</si>
  <si>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</si>
  <si>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</si>
  <si>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</si>
  <si>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</si>
  <si>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</si>
  <si>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</si>
  <si>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</si>
  <si>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</si>
  <si>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</si>
  <si>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</si>
  <si>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</si>
  <si>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</si>
  <si>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</si>
  <si>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</si>
  <si>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</si>
  <si>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</si>
  <si>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</si>
  <si>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</si>
  <si>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</si>
  <si>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</si>
  <si>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</si>
  <si>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</si>
  <si>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</si>
  <si>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</si>
  <si>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</si>
  <si>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</si>
  <si>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</si>
  <si>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</si>
  <si>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</si>
  <si>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</si>
  <si>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</si>
  <si>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</si>
  <si>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</si>
  <si>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</si>
  <si>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</si>
  <si>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</si>
  <si>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</si>
  <si>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</si>
  <si>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</si>
  <si>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</si>
  <si>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</si>
  <si>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</si>
  <si>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</si>
  <si>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</si>
  <si>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</si>
  <si>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</si>
  <si>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</si>
  <si>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</si>
  <si>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</si>
  <si>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</si>
  <si>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</si>
  <si>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</si>
  <si>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</si>
  <si>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</si>
  <si>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</si>
  <si>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</si>
  <si>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</si>
  <si>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</si>
  <si>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</si>
  <si>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</si>
  <si>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</si>
  <si>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</si>
  <si>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</si>
  <si>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</si>
  <si>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</si>
  <si>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</si>
  <si>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</si>
  <si>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</si>
  <si>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</si>
  <si>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</si>
  <si>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</si>
  <si>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</si>
  <si>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</si>
  <si>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</si>
  <si>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</si>
  <si>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</si>
  <si>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</si>
  <si>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</si>
  <si>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</si>
  <si>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</si>
  <si>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</si>
  <si>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</si>
  <si>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</si>
  <si>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</si>
  <si>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</si>
  <si>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</si>
  <si>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</si>
  <si>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</si>
  <si>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</si>
  <si>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</si>
  <si>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</si>
  <si>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</si>
  <si>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</si>
  <si>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</si>
  <si>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</si>
  <si>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</si>
  <si>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</si>
  <si>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</si>
  <si>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</si>
  <si>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</si>
  <si>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</si>
  <si>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</si>
  <si>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</si>
  <si>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</si>
  <si>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</si>
  <si>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</si>
  <si>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</si>
  <si>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</si>
  <si>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</si>
  <si>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</si>
  <si>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</si>
  <si>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</si>
  <si>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</si>
  <si>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</si>
  <si>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</si>
  <si>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</si>
  <si>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</si>
  <si>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</si>
  <si>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</si>
  <si>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</si>
  <si>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</si>
  <si>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</si>
  <si>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</si>
  <si>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</si>
  <si>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</si>
  <si>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</si>
  <si>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</si>
  <si>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</si>
  <si>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</si>
  <si>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</si>
  <si>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</si>
  <si>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</si>
  <si>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</si>
  <si>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</si>
  <si>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</si>
  <si>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</si>
  <si>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</si>
  <si>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</si>
  <si>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</si>
  <si>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</si>
  <si>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</si>
  <si>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</si>
  <si>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</si>
  <si>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</si>
  <si>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</si>
  <si>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</si>
  <si>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</si>
  <si>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</si>
  <si>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</si>
  <si>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</si>
  <si>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</si>
  <si>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</si>
  <si>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</si>
  <si>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</si>
  <si>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</si>
  <si>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</si>
  <si>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</si>
  <si>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</si>
  <si>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</si>
  <si>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</si>
  <si>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</si>
  <si>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</si>
  <si>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</si>
  <si>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</si>
  <si>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</si>
  <si>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</si>
  <si>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</si>
  <si>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</si>
  <si>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</si>
  <si>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</si>
  <si>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</si>
  <si>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</si>
  <si>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</si>
  <si>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</si>
  <si>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</si>
  <si>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</si>
  <si>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</si>
  <si>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</si>
  <si>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</si>
  <si>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</si>
  <si>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</si>
  <si>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</si>
  <si>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</si>
  <si>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</si>
  <si>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</si>
  <si>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</si>
  <si>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</si>
  <si>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</si>
  <si>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</si>
  <si>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</si>
  <si>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</si>
  <si>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</si>
  <si>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</si>
  <si>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</si>
  <si>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</si>
  <si>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</si>
  <si>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</si>
  <si>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</si>
  <si>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</si>
  <si>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</si>
  <si>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</si>
  <si>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</si>
  <si>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</si>
  <si>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</si>
  <si>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</si>
  <si>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</si>
  <si>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</si>
  <si>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</si>
  <si>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</si>
  <si>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</si>
  <si>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</si>
  <si>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</si>
  <si>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</si>
  <si>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</si>
  <si>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</si>
  <si>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</si>
  <si>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</si>
  <si>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</si>
  <si>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</si>
  <si>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</si>
  <si>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</si>
  <si>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</si>
  <si>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</si>
  <si>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</si>
  <si>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</si>
  <si>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</si>
  <si>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</si>
  <si>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</si>
  <si>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</si>
  <si>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</si>
  <si>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</si>
  <si>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</si>
  <si>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</si>
  <si>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</si>
  <si>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</si>
  <si>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</si>
  <si>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</si>
  <si>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</si>
  <si>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</si>
  <si>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</si>
  <si>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</si>
  <si>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</si>
  <si>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</si>
  <si>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</si>
  <si>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</si>
  <si>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</si>
  <si>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</si>
  <si>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</si>
  <si>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</si>
  <si>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</si>
  <si>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</si>
  <si>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</si>
  <si>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</si>
  <si>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</si>
  <si>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</si>
  <si>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</si>
  <si>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</si>
  <si>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</si>
  <si>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</si>
  <si>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</si>
  <si>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</si>
  <si>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</si>
  <si>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</si>
  <si>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</si>
  <si>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</si>
  <si>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</si>
  <si>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</si>
  <si>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</si>
  <si>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</si>
  <si>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</si>
  <si>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</si>
  <si>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</si>
  <si>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</si>
  <si>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</si>
  <si>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</si>
  <si>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</si>
  <si>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</si>
  <si>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</si>
  <si>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</si>
  <si>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</si>
  <si>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</si>
  <si>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</si>
  <si>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</si>
  <si>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</si>
  <si>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</si>
  <si>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</si>
  <si>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</si>
  <si>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</si>
  <si>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</si>
  <si>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</si>
  <si>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</si>
  <si>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</si>
  <si>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</si>
  <si>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</si>
  <si>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</si>
  <si>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</si>
  <si>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</si>
  <si>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</si>
  <si>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</si>
  <si>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</si>
  <si>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</si>
  <si>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</si>
  <si>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</si>
  <si>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</si>
  <si>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</si>
  <si>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</si>
  <si>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</si>
  <si>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</si>
  <si>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</si>
  <si>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</si>
  <si>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</si>
  <si>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</si>
  <si>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</si>
  <si>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</si>
  <si>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</si>
  <si>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</si>
  <si>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</si>
  <si>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</si>
  <si>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</si>
  <si>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</si>
  <si>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</si>
  <si>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</si>
  <si>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</si>
  <si>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</si>
  <si>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</si>
  <si>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</si>
  <si>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</si>
  <si>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</si>
  <si>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</si>
  <si>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</si>
  <si>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</si>
  <si>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</si>
  <si>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</si>
  <si>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</si>
  <si>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</si>
  <si>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</si>
  <si>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</si>
  <si>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</si>
  <si>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</si>
  <si>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</si>
  <si>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</si>
  <si>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</si>
  <si>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</si>
  <si>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</si>
  <si>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</si>
  <si>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</si>
  <si>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</si>
  <si>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</si>
  <si>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</si>
  <si>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</si>
  <si>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</si>
  <si>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</si>
  <si>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</si>
  <si>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</si>
  <si>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</si>
  <si>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</si>
  <si>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</si>
  <si>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</si>
  <si>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</si>
  <si>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</si>
  <si>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</si>
  <si>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</si>
  <si>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</si>
  <si>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</si>
  <si>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</si>
  <si>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</si>
  <si>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</si>
  <si>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</si>
  <si>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</si>
  <si>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</si>
  <si>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</si>
  <si>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</si>
  <si>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</si>
  <si>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</si>
  <si>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</si>
  <si>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</si>
  <si>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</si>
  <si>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</si>
  <si>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</si>
  <si>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</si>
  <si>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</si>
  <si>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</si>
  <si>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</si>
  <si>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</si>
  <si>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</si>
  <si>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</si>
  <si>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</si>
  <si>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</si>
  <si>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</si>
  <si>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</si>
  <si>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</si>
  <si>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</si>
  <si>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</si>
  <si>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</si>
  <si>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</si>
  <si>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</si>
  <si>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</si>
  <si>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</si>
  <si>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</si>
  <si>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</si>
  <si>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</si>
  <si>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</si>
  <si>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</si>
  <si>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</si>
  <si>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</si>
  <si>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</si>
  <si>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</si>
  <si>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</si>
  <si>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</si>
  <si>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</si>
  <si>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</si>
  <si>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</si>
  <si>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</si>
  <si>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</si>
  <si>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</si>
  <si>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</si>
  <si>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</si>
  <si>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</si>
  <si>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</si>
  <si>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</si>
  <si>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</si>
  <si>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</si>
  <si>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</si>
  <si>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</si>
  <si>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</si>
  <si>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</si>
  <si>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</si>
  <si>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</si>
  <si>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</si>
  <si>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</si>
  <si>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</si>
  <si>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</si>
  <si>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</si>
  <si>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</si>
  <si>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</si>
  <si>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</si>
  <si>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</si>
  <si>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</si>
  <si>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</si>
  <si>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</si>
  <si>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</si>
  <si>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</si>
  <si>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</si>
  <si>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</si>
  <si>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</si>
  <si>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</si>
  <si>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</si>
  <si>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</si>
  <si>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</si>
  <si>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</si>
  <si>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</si>
  <si>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</si>
  <si>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</si>
  <si>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</si>
  <si>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</si>
  <si>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</si>
  <si>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</si>
  <si>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</si>
  <si>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</si>
  <si>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</si>
  <si>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</si>
  <si>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</si>
  <si>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</si>
  <si>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</si>
  <si>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</si>
  <si>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</si>
  <si>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</si>
  <si>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</si>
  <si>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</si>
  <si>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</si>
  <si>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</si>
  <si>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</si>
  <si>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</si>
  <si>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</si>
  <si>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</si>
  <si>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</si>
  <si>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</si>
  <si>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</si>
  <si>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</si>
  <si>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</si>
  <si>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</si>
  <si>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</si>
  <si>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</si>
  <si>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</si>
  <si>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</si>
  <si>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</si>
  <si>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</si>
  <si>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</si>
  <si>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</si>
  <si>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</si>
  <si>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</si>
  <si>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</si>
  <si>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</si>
  <si>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</si>
  <si>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</si>
  <si>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</si>
  <si>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</si>
  <si>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</si>
  <si>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</si>
  <si>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</si>
  <si>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</si>
  <si>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</si>
  <si>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</si>
  <si>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</si>
  <si>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</si>
  <si>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</si>
  <si>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</si>
  <si>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</si>
  <si>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</si>
  <si>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</si>
  <si>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</si>
  <si>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</si>
  <si>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</si>
  <si>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</si>
  <si>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</si>
  <si>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</si>
  <si>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</si>
  <si>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</si>
  <si>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</si>
  <si>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</si>
  <si>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</si>
  <si>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</si>
  <si>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</si>
  <si>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</si>
  <si>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</si>
  <si>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</si>
  <si>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</si>
  <si>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</si>
  <si>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</si>
  <si>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</si>
  <si>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</si>
  <si>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</si>
  <si>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</si>
  <si>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</si>
  <si>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</si>
  <si>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</si>
  <si>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</si>
  <si>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</si>
  <si>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</si>
  <si>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</si>
  <si>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</si>
  <si>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</si>
  <si>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</si>
  <si>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</si>
  <si>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</si>
  <si>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</si>
  <si>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</si>
  <si>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</si>
  <si>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</si>
  <si>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</si>
  <si>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</si>
  <si>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</si>
  <si>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</si>
  <si>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</si>
  <si>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</si>
  <si>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</si>
  <si>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</si>
  <si>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</si>
  <si>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</si>
  <si>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</si>
  <si>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</si>
  <si>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</si>
  <si>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</si>
  <si>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</si>
  <si>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</si>
  <si>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</si>
  <si>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</si>
  <si>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</si>
  <si>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</si>
  <si>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</si>
  <si>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</si>
  <si>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</si>
  <si>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</si>
  <si>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</si>
  <si>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</si>
  <si>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</si>
  <si>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</si>
  <si>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</si>
  <si>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</si>
  <si>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</si>
  <si>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</si>
  <si>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</si>
  <si>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</si>
  <si>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</si>
  <si>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</si>
  <si>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</si>
  <si>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</si>
  <si>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</si>
  <si>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</si>
  <si>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</si>
  <si>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</si>
  <si>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</si>
  <si>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</si>
  <si>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</si>
  <si>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</si>
  <si>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</si>
  <si>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</si>
  <si>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</si>
  <si>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</si>
  <si>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</si>
  <si>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</si>
  <si>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</si>
  <si>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</si>
  <si>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</si>
  <si>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</si>
  <si>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</si>
  <si>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</si>
  <si>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</si>
  <si>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</si>
  <si>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</si>
  <si>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</si>
  <si>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</si>
  <si>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</si>
  <si>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</si>
  <si>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</si>
  <si>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</si>
  <si>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</si>
  <si>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</si>
  <si>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</si>
  <si>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</si>
  <si>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</si>
  <si>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</si>
  <si>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</si>
  <si>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</si>
  <si>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</si>
  <si>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</si>
  <si>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</si>
  <si>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</si>
  <si>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</si>
  <si>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</si>
  <si>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</si>
  <si>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</si>
  <si>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</si>
  <si>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</si>
  <si>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</si>
  <si>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</si>
  <si>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</si>
  <si>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</si>
  <si>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</si>
  <si>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</si>
  <si>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</si>
  <si>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</si>
  <si>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</si>
  <si>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</si>
  <si>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</si>
  <si>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</si>
  <si>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</si>
  <si>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</si>
  <si>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</si>
  <si>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</si>
  <si>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</si>
  <si>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</si>
  <si>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</si>
  <si>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</si>
  <si>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</si>
  <si>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</si>
  <si>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</si>
  <si>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</si>
  <si>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</si>
  <si>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</si>
  <si>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</si>
  <si>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</si>
  <si>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</si>
  <si>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</si>
  <si>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</si>
  <si>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</si>
  <si>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</si>
  <si>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</si>
  <si>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</si>
  <si>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</si>
  <si>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</si>
  <si>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</si>
  <si>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</si>
  <si>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</si>
  <si>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</si>
  <si>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</si>
  <si>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</si>
  <si>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</si>
  <si>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</si>
  <si>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</si>
  <si>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</si>
  <si>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</si>
  <si>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</si>
  <si>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</si>
  <si>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</si>
  <si>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</si>
  <si>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</si>
  <si>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</si>
  <si>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</si>
  <si>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</si>
  <si>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</si>
  <si>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</si>
  <si>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</si>
  <si>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</si>
  <si>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</si>
  <si>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</si>
  <si>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</si>
  <si>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</si>
  <si>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</si>
  <si>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</si>
  <si>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</si>
  <si>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</si>
  <si>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</si>
  <si>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</si>
  <si>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</si>
  <si>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</si>
  <si>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</si>
  <si>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</si>
  <si>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</si>
  <si>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</si>
  <si>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</si>
  <si>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</si>
  <si>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</si>
  <si>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</si>
  <si>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</si>
  <si>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</si>
  <si>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</si>
  <si>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</si>
  <si>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</si>
  <si>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</si>
  <si>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</si>
  <si>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</si>
  <si>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</si>
  <si>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</si>
  <si>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</si>
  <si>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</si>
  <si>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</si>
  <si>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</si>
  <si>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</si>
  <si>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</si>
  <si>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</si>
  <si>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</si>
  <si>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</si>
  <si>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</si>
  <si>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</si>
  <si>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</si>
  <si>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</si>
  <si>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</si>
  <si>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</si>
  <si>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</si>
  <si>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</si>
  <si>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</si>
  <si>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</si>
  <si>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</si>
  <si>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</si>
  <si>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</si>
  <si>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</si>
  <si>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</si>
  <si>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</si>
  <si>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</si>
  <si>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</si>
  <si>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</si>
  <si>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</si>
  <si>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</si>
  <si>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</si>
  <si>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</si>
  <si>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</si>
  <si>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</si>
  <si>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</si>
  <si>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</si>
  <si>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</si>
  <si>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</si>
  <si>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</si>
  <si>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</si>
  <si>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</si>
  <si>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</si>
  <si>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</si>
  <si>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</si>
  <si>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</si>
  <si>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</si>
  <si>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</si>
  <si>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</si>
  <si>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</si>
  <si>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</si>
  <si>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</si>
  <si>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</si>
  <si>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</si>
  <si>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</si>
  <si>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</si>
  <si>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</si>
  <si>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</si>
  <si>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</si>
  <si>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</si>
  <si>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</si>
  <si>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</si>
  <si>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</si>
  <si>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</si>
  <si>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</si>
  <si>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</si>
  <si>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</si>
  <si>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</si>
  <si>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</si>
  <si>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</si>
  <si>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</si>
  <si>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</si>
  <si>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</si>
  <si>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</si>
  <si>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</si>
  <si>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</si>
  <si>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</si>
  <si>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</si>
  <si>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</si>
  <si>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</si>
  <si>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</si>
  <si>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</si>
  <si>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</si>
  <si>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</si>
  <si>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</si>
  <si>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</si>
  <si>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</si>
  <si>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</si>
  <si>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</si>
  <si>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</si>
  <si>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</si>
  <si>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</si>
  <si>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</si>
  <si>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</si>
  <si>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</si>
  <si>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</si>
  <si>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</si>
  <si>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</si>
  <si>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</si>
  <si>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</si>
  <si>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</si>
  <si>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</si>
  <si>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</si>
  <si>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</si>
  <si>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</si>
  <si>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</si>
  <si>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</si>
  <si>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</si>
  <si>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</si>
  <si>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</si>
  <si>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</si>
  <si>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</si>
  <si>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</si>
  <si>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</si>
  <si>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</si>
  <si>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</si>
  <si>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</si>
  <si>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</si>
  <si>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</si>
  <si>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</si>
  <si>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</si>
  <si>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</si>
  <si>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</si>
  <si>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</si>
  <si>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</si>
  <si>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</si>
  <si>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</si>
  <si>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</si>
  <si>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</si>
  <si>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</si>
  <si>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</si>
  <si>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</si>
  <si>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</si>
  <si>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</si>
  <si>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</si>
  <si>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</si>
  <si>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</si>
  <si>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</si>
  <si>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</si>
  <si>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</si>
  <si>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</si>
  <si>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</si>
  <si>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</si>
  <si>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</si>
  <si>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</si>
  <si>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</si>
  <si>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</si>
  <si>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</si>
  <si>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</si>
  <si>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</si>
  <si>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</si>
  <si>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</si>
  <si>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</si>
  <si>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</si>
  <si>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</si>
  <si>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</si>
  <si>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</si>
  <si>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</si>
  <si>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</si>
  <si>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</si>
  <si>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</si>
  <si>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</si>
  <si>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</si>
  <si>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</si>
  <si>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</si>
  <si>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</si>
  <si>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</si>
  <si>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</si>
  <si>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</si>
  <si>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</si>
  <si>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</si>
  <si>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</si>
  <si>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</si>
  <si>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</si>
  <si>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</si>
  <si>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</si>
  <si>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</si>
  <si>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</si>
  <si>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</si>
  <si>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</si>
  <si>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</si>
  <si>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</si>
  <si>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</si>
  <si>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</si>
  <si>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</si>
  <si>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</si>
  <si>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</si>
  <si>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</si>
  <si>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</si>
  <si>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</si>
  <si>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</si>
  <si>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</si>
  <si>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</si>
  <si>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</si>
  <si>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</si>
  <si>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</si>
  <si>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</si>
  <si>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</si>
  <si>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</si>
  <si>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</si>
  <si>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</si>
  <si>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</si>
  <si>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</si>
  <si>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</si>
  <si>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</si>
  <si>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</si>
  <si>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</si>
  <si>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</si>
  <si>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</si>
  <si>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</si>
  <si>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</si>
  <si>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</si>
  <si>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</si>
  <si>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</si>
  <si>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</si>
  <si>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</si>
  <si>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</si>
  <si>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</si>
  <si>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</si>
  <si>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</si>
  <si>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</si>
  <si>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</si>
  <si>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</si>
  <si>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</si>
  <si>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</si>
  <si>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</si>
  <si>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</si>
  <si>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</si>
  <si>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</si>
  <si>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</si>
  <si>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</si>
  <si>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</si>
  <si>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</si>
  <si>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</si>
  <si>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</si>
  <si>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</si>
  <si>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</si>
  <si>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</si>
  <si>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</si>
  <si>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</si>
  <si>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</si>
  <si>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</si>
  <si>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</si>
  <si>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</si>
  <si>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</si>
  <si>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</si>
  <si>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</si>
  <si>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</si>
  <si>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</si>
  <si>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</si>
  <si>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</si>
  <si>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</si>
  <si>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</si>
  <si>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</si>
  <si>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</si>
  <si>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</si>
  <si>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</si>
  <si>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</si>
  <si>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</si>
  <si>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</si>
  <si>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</si>
  <si>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</si>
  <si>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</si>
  <si>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</si>
  <si>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</si>
  <si>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</si>
  <si>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</si>
  <si>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</si>
  <si>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</si>
  <si>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</si>
  <si>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</si>
  <si>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</si>
  <si>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</si>
  <si>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</si>
  <si>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</si>
  <si>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</si>
  <si>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</si>
  <si>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</si>
  <si>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</si>
  <si>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</si>
  <si>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</si>
  <si>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</si>
  <si>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</si>
  <si>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</si>
  <si>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</si>
  <si>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</si>
  <si>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</si>
  <si>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</si>
  <si>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</si>
  <si>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</si>
  <si>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</si>
  <si>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</si>
  <si>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</si>
  <si>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</si>
  <si>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</si>
  <si>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</si>
  <si>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</si>
  <si>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</si>
  <si>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</si>
  <si>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</si>
  <si>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</si>
  <si>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</si>
  <si>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</si>
  <si>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</si>
  <si>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</si>
  <si>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</si>
  <si>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</si>
  <si>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</si>
  <si>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</si>
  <si>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</si>
  <si>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</si>
  <si>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</si>
  <si>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</si>
  <si>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</si>
  <si>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</si>
  <si>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</si>
  <si>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</si>
  <si>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</si>
  <si>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31-05-2024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</si>
  <si>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</si>
  <si>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</si>
  <si>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</si>
  <si>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</si>
  <si>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</si>
  <si>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</si>
  <si>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</si>
  <si>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</si>
  <si>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</si>
  <si>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</si>
  <si>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</si>
  <si>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</si>
  <si>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</si>
  <si>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</si>
  <si>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</si>
  <si>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</si>
  <si>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</si>
  <si>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</si>
  <si>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</si>
  <si>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</si>
  <si>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</si>
  <si>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</si>
  <si>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</si>
  <si>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</si>
  <si>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</si>
  <si>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</si>
  <si>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</si>
  <si>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</si>
  <si>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</si>
  <si>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</si>
  <si>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</si>
  <si>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</si>
  <si>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</si>
  <si>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</si>
  <si>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</si>
  <si>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</si>
  <si>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</si>
  <si>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</si>
  <si>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</si>
  <si>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</si>
  <si>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</si>
  <si>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</si>
  <si>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</si>
  <si>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</si>
  <si>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</si>
  <si>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</si>
  <si>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</si>
  <si>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</si>
  <si>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</si>
  <si>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</si>
  <si>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</si>
  <si>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</si>
  <si>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</si>
  <si>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</si>
  <si>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</si>
  <si>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</si>
  <si>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</si>
  <si>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</si>
  <si>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</si>
  <si>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</si>
  <si>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</si>
  <si>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</si>
  <si>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</si>
  <si>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</si>
  <si>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</si>
  <si>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</si>
  <si>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</si>
  <si>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</si>
  <si>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</si>
  <si>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</si>
  <si>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</si>
  <si>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</si>
  <si>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</si>
  <si>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</si>
  <si>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</si>
  <si>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</si>
  <si>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</si>
  <si>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</si>
  <si>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</si>
  <si>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</si>
  <si>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</si>
  <si>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</si>
  <si>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</si>
  <si>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</si>
  <si>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</si>
  <si>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</si>
  <si>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</si>
  <si>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</si>
  <si>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</si>
  <si>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</si>
  <si>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</si>
  <si>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</si>
  <si>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</si>
  <si>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</si>
  <si>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</si>
  <si>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</si>
  <si>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</si>
  <si>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</si>
  <si>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</si>
  <si>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</si>
  <si>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</si>
  <si>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</si>
  <si>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</si>
  <si>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</si>
  <si>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</si>
  <si>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</si>
  <si>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</si>
  <si>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</si>
  <si>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</si>
  <si>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</si>
  <si>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</si>
  <si>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</si>
  <si>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</si>
  <si>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</si>
  <si>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</si>
  <si>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</si>
  <si>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</si>
  <si>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</si>
  <si>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</si>
  <si>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</si>
  <si>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</si>
  <si>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</si>
  <si>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</si>
  <si>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</si>
  <si>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</si>
  <si>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</si>
  <si>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</si>
  <si>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</si>
  <si>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</si>
  <si>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</si>
  <si>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</si>
  <si>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</si>
  <si>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</si>
  <si>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</si>
  <si>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</si>
  <si>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</si>
  <si>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</si>
  <si>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</si>
  <si>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</si>
  <si>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</si>
  <si>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</si>
  <si>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</si>
  <si>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</si>
  <si>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</si>
  <si>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</si>
  <si>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</si>
  <si>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</si>
  <si>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</si>
  <si>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</si>
  <si>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</si>
  <si>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</si>
  <si>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</si>
  <si>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</si>
  <si>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</si>
  <si>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</si>
  <si>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</si>
  <si>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</si>
  <si>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</si>
  <si>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</si>
  <si>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</si>
  <si>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</si>
  <si>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</si>
  <si>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</si>
  <si>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</si>
  <si>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</si>
  <si>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</si>
  <si>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</si>
  <si>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</si>
  <si>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</si>
  <si>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</si>
  <si>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</si>
  <si>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</si>
  <si>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</si>
  <si>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</si>
  <si>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</si>
  <si>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</si>
  <si>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</si>
  <si>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</si>
  <si>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</si>
  <si>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</si>
  <si>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</si>
  <si>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</si>
  <si>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</si>
  <si>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</si>
  <si>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</si>
  <si>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</si>
  <si>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</si>
  <si>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</si>
  <si>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</si>
  <si>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</si>
  <si>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</si>
  <si>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26425000</t>
  </si>
  <si>
    <t>МП "Горкомхоз"</t>
  </si>
  <si>
    <t>6021005868</t>
  </si>
  <si>
    <t>13-05-2004 00:00:00</t>
  </si>
  <si>
    <t>26382552</t>
  </si>
  <si>
    <t>МП "Услуга"</t>
  </si>
  <si>
    <t>6001003573</t>
  </si>
  <si>
    <t>09-08-2024 00:00:00</t>
  </si>
  <si>
    <t>11-08-2024 00:00:00</t>
  </si>
  <si>
    <t>26762063</t>
  </si>
  <si>
    <t>МУП "Горкомхоз"</t>
  </si>
  <si>
    <t>6019000118</t>
  </si>
  <si>
    <t>14-05-1999 00:00:00</t>
  </si>
  <si>
    <t>30-09-2024 00:00:00</t>
  </si>
  <si>
    <t>26382561</t>
  </si>
  <si>
    <t>ОАО "Островспецавтопарк"</t>
  </si>
  <si>
    <t>6013004998</t>
  </si>
  <si>
    <t>26-11-1998 00:00:00</t>
  </si>
  <si>
    <t>31759983</t>
  </si>
  <si>
    <t>ООО "ПсковЭкоСтрой"</t>
  </si>
  <si>
    <t>6027207050</t>
  </si>
  <si>
    <t>25-01-2022 00:00:00</t>
  </si>
  <si>
    <t>31766760</t>
  </si>
  <si>
    <t>ООО "Услуга"</t>
  </si>
  <si>
    <t>6000009163</t>
  </si>
  <si>
    <t>600001001</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</si>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</sst>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70ED1-6408-20B8-B9E8-9DD52317CE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BE5A22-F668-6668-F67E-6502C31B515F}"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1" width="10.7109375" hidden="1" customWidth="1"/>
    <col min="2" max="2" style="2844" width="10.7109375" hidden="1" customWidth="1"/>
    <col min="3" max="3" style="2819" width="3.00390625" customWidth="1"/>
    <col min="4" max="4" style="2774" width="1.00390625" customWidth="1"/>
    <col min="5" max="6" style="2774" width="55.00390625" customWidth="1"/>
    <col min="7" max="7" style="2845" width="1.00390625" customWidth="1"/>
    <col min="8" max="8" style="2774" width="18.00390625" hidden="1" customWidth="1"/>
    <col min="9" max="9" style="2820" width="59.00390625" customWidth="1"/>
    <col min="10" max="10" style="2846"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1DFCF48-EF98-E41D-23E8-288790627528}"/>
    <hyperlink ref="H17" location="Титульный!H9" display="Как заполнить?" tooltip="Помощь по работе с полями отчётной формы" xr:uid="{70CCC2B8-D661-5D98-B108-432C3662EE58}"/>
    <hyperlink ref="H39" location="Титульный!H9" display="Как заполнить?" tooltip="Помощь по работе с полями отчётной формы" xr:uid="{378A0538-D428-EEB8-2B47-C236559AE418}"/>
    <hyperlink ref="H62" location="Титульный!H9" display="Как заполнить?" tooltip="Помощь по работе с полями отчётной формы" xr:uid="{4281DBC8-88CD-729E-7F48-0D5EE7FA96A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CD3F8-63C8-A5D1-26A7-0AAF37E3D198}" mc:Ignorable="x14ac xr xr2 xr3">
  <sheetPr>
    <tabColor rgb="FFCCCCFF"/>
    <pageSetUpPr fitToPage="1"/>
  </sheetPr>
  <dimension ref="A1:AC30"/>
  <sheetViews>
    <sheetView topLeftCell="C2" showGridLines="0" zoomScale="90" workbookViewId="0" tabSelected="1">
      <selection activeCell="H14" sqref="H14"/>
    </sheetView>
  </sheetViews>
  <sheetFormatPr defaultColWidth="9.140625" customHeight="1" defaultRowHeight="14.25"/>
  <cols>
    <col min="1" max="1" style="2774" width="8.00390625" hidden="1" customWidth="1"/>
    <col min="2" max="2" style="2846" width="6.00390625" hidden="1" customWidth="1"/>
    <col min="3" max="3" style="2774" width="3.00390625" customWidth="1"/>
    <col min="4" max="4" style="2943"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2" width="3.00390625" customWidth="1"/>
    <col min="11" max="13" style="2922" width="9.140625" hidden="1"/>
    <col min="14" max="14" style="2922" width="25.7109375" hidden="1" customWidth="1"/>
    <col min="15" max="15" style="2922" width="14.421875" hidden="1" customWidth="1"/>
    <col min="16" max="19" style="2871" width="9.140625" hidden="1"/>
    <col min="20" max="27" style="2774" width="9.140625" hidden="1"/>
    <col min="28" max="28" style="2774" width="8.00390625" customWidth="1"/>
    <col min="29" max="29" style="2774" width="9.140625" hidden="1"/>
  </cols>
  <sheetData>
    <row s="2847"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6"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2" customFormat="1" customHeight="1" ht="3">
      <c r="A3" s="814"/>
      <c r="B3" s="473"/>
      <c r="C3" s="814"/>
      <c r="D3" s="220"/>
      <c r="E3" s="159"/>
      <c r="F3" s="565"/>
      <c r="G3" s="159"/>
      <c r="H3" s="159"/>
      <c r="I3" s="222"/>
      <c r="J3" s="303"/>
      <c r="K3" s="211"/>
      <c r="L3" s="211"/>
      <c r="M3" s="211"/>
      <c r="N3" s="282"/>
      <c r="O3" s="211"/>
      <c r="P3" s="281"/>
      <c r="Q3" s="281"/>
      <c r="R3" s="281"/>
      <c r="S3" s="281"/>
      <c r="AC3" s="172">
        <v>3</v>
      </c>
    </row>
    <row s="2862"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2" customFormat="1" customHeight="1" ht="3">
      <c r="A5" s="814"/>
      <c r="B5" s="473"/>
      <c r="C5" s="814"/>
      <c r="D5" s="220"/>
      <c r="E5" s="159"/>
      <c r="F5" s="565"/>
      <c r="G5" s="223"/>
      <c r="H5" s="223"/>
      <c r="I5" s="224"/>
      <c r="J5" s="211"/>
      <c r="K5" s="211"/>
      <c r="L5" s="211"/>
      <c r="M5" s="211"/>
      <c r="N5" s="282"/>
      <c r="O5" s="211"/>
      <c r="P5" s="281"/>
      <c r="Q5" s="281"/>
      <c r="R5" s="281"/>
      <c r="S5" s="281"/>
      <c r="AC5" s="172">
        <v>3</v>
      </c>
    </row>
    <row s="2862"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2"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2"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2"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2"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7"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Дедовичский район(58610000)</v>
      </c>
      <c r="P13" s="473"/>
      <c r="Q13" s="473"/>
      <c r="R13" s="476"/>
      <c r="S13" s="473"/>
      <c r="T13" s="473"/>
      <c r="U13" s="473"/>
      <c r="V13" s="478"/>
      <c r="W13" s="478"/>
      <c r="X13" s="475"/>
      <c r="Y13" s="475"/>
      <c r="Z13" s="475"/>
      <c r="AA13" s="475"/>
      <c r="AB13" s="475"/>
      <c r="AC13" s="479">
        <v>15</v>
      </c>
    </row>
    <row customHeight="1" ht="15">
      <c r="A14" s="1938"/>
      <c r="B14" s="1422" t="s">
        <v>102</v>
      </c>
      <c r="C14" s="1422"/>
      <c r="D14" s="856" t="s">
        <v>103</v>
      </c>
      <c r="E14" s="1934" t="str">
        <f>A12&amp;"."&amp;B14</f>
        <v>1.2</v>
      </c>
      <c r="F14" s="1939" t="s">
        <v>104</v>
      </c>
      <c r="G14" s="1943" t="s">
        <v>100</v>
      </c>
      <c r="H14" s="1943" t="s">
        <v>105</v>
      </c>
      <c r="I14" s="1941" t="s">
        <v>106</v>
      </c>
      <c r="J14" s="1680"/>
      <c r="K14" s="1692"/>
      <c r="L14" s="1692"/>
      <c r="M14" s="1680" t="str">
        <f t="array" ref="M14:M14">IF(ISERROR(MATCH(MID(N14,1,250),MID(note_ter,1,250),0)),"n","y")</f>
        <v>n</v>
      </c>
      <c r="N14" s="1692"/>
      <c r="O14" s="1680" t="str">
        <f>H14&amp;"("&amp;I14&amp;")"</f>
        <v>Дедовичи(58610151)</v>
      </c>
      <c r="P14" s="1422"/>
      <c r="Q14" s="1422"/>
      <c r="R14" s="476"/>
      <c r="S14" s="1422"/>
      <c r="T14" s="1422"/>
      <c r="U14" s="1422"/>
      <c r="V14" s="889"/>
      <c r="W14" s="889"/>
      <c r="X14" s="683"/>
      <c r="Y14" s="683"/>
      <c r="Z14" s="683"/>
      <c r="AA14" s="683"/>
      <c r="AB14" s="683"/>
      <c r="AC14" s="683"/>
    </row>
    <row s="2907" customFormat="1" customHeight="1" ht="15.75">
      <c r="A15" s="2155"/>
      <c r="B15" s="473"/>
      <c r="C15" s="468"/>
      <c r="D15" s="857"/>
      <c r="E15" s="477"/>
      <c r="F15" s="233"/>
      <c r="G15" s="471" t="s">
        <v>107</v>
      </c>
      <c r="H15" s="243"/>
      <c r="I15" s="480"/>
      <c r="J15" s="567"/>
      <c r="K15" s="567"/>
      <c r="L15" s="567"/>
      <c r="M15" s="567"/>
      <c r="N15" s="556"/>
      <c r="O15" s="567"/>
      <c r="P15" s="473"/>
      <c r="Q15" s="473"/>
      <c r="R15" s="476"/>
      <c r="S15" s="473"/>
      <c r="T15" s="473"/>
      <c r="U15" s="473"/>
      <c r="V15" s="478"/>
      <c r="W15" s="478"/>
      <c r="X15" s="475"/>
      <c r="Y15" s="475"/>
      <c r="Z15" s="475"/>
      <c r="AA15" s="475"/>
      <c r="AB15" s="475"/>
      <c r="AC15" s="479">
        <v>15</v>
      </c>
    </row>
    <row s="2862" customFormat="1" customHeight="1" ht="14.699999999999998">
      <c r="A16" s="814"/>
      <c r="B16" s="473"/>
      <c r="C16" s="814"/>
      <c r="D16" s="838"/>
      <c r="E16" s="850"/>
      <c r="F16" s="234"/>
      <c r="G16" s="472" t="s">
        <v>108</v>
      </c>
      <c r="H16" s="234"/>
      <c r="I16" s="235"/>
      <c r="J16" s="305"/>
      <c r="K16" s="211"/>
      <c r="L16" s="211"/>
      <c r="M16" s="211"/>
      <c r="N16" s="282" t="s">
        <v>109</v>
      </c>
      <c r="O16" s="211"/>
      <c r="P16" s="281"/>
      <c r="Q16" s="281"/>
      <c r="R16" s="281"/>
      <c r="S16" s="281"/>
      <c r="AC16" s="172">
        <v>14</v>
      </c>
    </row>
    <row s="2862" customFormat="1" customHeight="1" ht="22.049999999999997">
      <c r="A17" s="814"/>
      <c r="B17" s="473"/>
      <c r="C17" s="814"/>
      <c r="D17" s="221"/>
      <c r="E17" s="236"/>
      <c r="F17" s="236"/>
      <c r="G17" s="236"/>
      <c r="H17" s="236"/>
      <c r="I17" s="236"/>
      <c r="J17" s="211"/>
      <c r="K17" s="211"/>
      <c r="L17" s="211"/>
      <c r="M17" s="211"/>
      <c r="N17" s="282"/>
      <c r="O17" s="211"/>
      <c r="P17" s="281"/>
      <c r="Q17" s="281"/>
      <c r="R17" s="281"/>
      <c r="S17" s="281"/>
      <c r="AC17" s="172">
        <v>21</v>
      </c>
    </row>
    <row s="2862" customFormat="1" customHeight="1" ht="14.699999999999998">
      <c r="A18" s="814"/>
      <c r="B18" s="473"/>
      <c r="C18" s="814"/>
      <c r="D18" s="221"/>
      <c r="E18" s="139"/>
      <c r="F18" s="814"/>
      <c r="G18" s="139"/>
      <c r="H18" s="139"/>
      <c r="I18" s="139"/>
      <c r="J18" s="211"/>
      <c r="K18" s="211"/>
      <c r="L18" s="211"/>
      <c r="M18" s="211"/>
      <c r="N18" s="282"/>
      <c r="O18" s="211"/>
      <c r="P18" s="281"/>
      <c r="Q18" s="281"/>
      <c r="R18" s="281"/>
      <c r="S18" s="281"/>
      <c r="AC18" s="172">
        <v>14</v>
      </c>
    </row>
    <row s="2862" customFormat="1" customHeight="1" ht="1.05">
      <c r="A19" s="814"/>
      <c r="B19" s="473"/>
      <c r="C19" s="814"/>
      <c r="D19" s="221"/>
      <c r="E19" s="139"/>
      <c r="F19" s="814"/>
      <c r="G19" s="139"/>
      <c r="H19" s="139"/>
      <c r="I19" s="139"/>
      <c r="J19" s="211"/>
      <c r="K19" s="211"/>
      <c r="L19" s="211"/>
      <c r="M19" s="211"/>
      <c r="N19" s="282"/>
      <c r="O19" s="211"/>
      <c r="P19" s="281"/>
      <c r="Q19" s="281"/>
      <c r="R19" s="281"/>
      <c r="S19" s="281"/>
      <c r="AC19" s="172">
        <v>1</v>
      </c>
    </row>
    <row s="2938" customFormat="1" customHeight="1" ht="10.5">
      <c r="B20" s="890"/>
      <c r="D20" s="238"/>
      <c r="J20" s="211"/>
      <c r="K20" s="211"/>
      <c r="L20" s="211"/>
      <c r="M20" s="211"/>
      <c r="N20" s="282"/>
      <c r="O20" s="211"/>
      <c r="P20" s="281"/>
      <c r="Q20" s="281"/>
      <c r="R20" s="281"/>
      <c r="S20" s="281"/>
      <c r="AC20" s="237">
        <v>10</v>
      </c>
    </row>
    <row s="2938" customFormat="1" customHeight="1" ht="10.5">
      <c r="B21" s="890"/>
      <c r="D21" s="238"/>
      <c r="J21" s="211"/>
      <c r="K21" s="211"/>
      <c r="L21" s="211"/>
      <c r="M21" s="211"/>
      <c r="N21" s="282"/>
      <c r="O21" s="211"/>
      <c r="P21" s="281"/>
      <c r="Q21" s="281"/>
      <c r="R21" s="281"/>
      <c r="S21" s="281"/>
      <c r="AC21" s="237">
        <v>10</v>
      </c>
    </row>
    <row customHeight="1" ht="14.699999999999998">
      <c r="AC22" s="139">
        <v>14</v>
      </c>
    </row>
    <row customHeight="1" ht="14.699999999999998">
      <c r="AC23" s="139">
        <v>14</v>
      </c>
    </row>
    <row customHeight="1" ht="14.699999999999998">
      <c r="AC24" s="139">
        <v>14</v>
      </c>
    </row>
    <row customHeight="1" ht="14.699999999999998">
      <c r="H25" s="118"/>
      <c r="AC25" s="139">
        <v>14</v>
      </c>
    </row>
    <row customHeight="1" ht="14.699999999999998">
      <c r="AC26" s="139">
        <v>14</v>
      </c>
    </row>
    <row customHeight="1" ht="14.699999999999998">
      <c r="AC27" s="139">
        <v>14</v>
      </c>
    </row>
    <row customHeight="1" ht="14.699999999999998">
      <c r="AC28" s="139">
        <v>14</v>
      </c>
    </row>
    <row customHeight="1" ht="14.699999999999998">
      <c r="J29" s="139"/>
      <c r="K29" s="139"/>
      <c r="L29" s="139"/>
      <c r="AC29" s="139">
        <v>14</v>
      </c>
    </row>
    <row customHeight="1" ht="22.5" hidden="1">
      <c r="A30" s="814" t="s">
        <v>82</v>
      </c>
      <c r="B30" s="473">
        <v>0</v>
      </c>
      <c r="C30" s="814">
        <v>3</v>
      </c>
      <c r="D30" s="221">
        <v>3</v>
      </c>
      <c r="E30" s="139">
        <v>6</v>
      </c>
      <c r="F30" s="814">
        <v>0</v>
      </c>
      <c r="G30" s="139">
        <v>46</v>
      </c>
      <c r="H30" s="139">
        <v>42</v>
      </c>
      <c r="I30" s="139">
        <v>14</v>
      </c>
      <c r="J30" s="211">
        <v>3</v>
      </c>
      <c r="K30" s="211">
        <v>0</v>
      </c>
      <c r="L30" s="211">
        <v>0</v>
      </c>
      <c r="M30" s="211">
        <v>0</v>
      </c>
      <c r="N30" s="282">
        <v>0</v>
      </c>
      <c r="O30" s="211">
        <v>0</v>
      </c>
      <c r="P30" s="281">
        <v>0</v>
      </c>
      <c r="Q30" s="281">
        <v>0</v>
      </c>
      <c r="R30" s="281">
        <v>0</v>
      </c>
      <c r="S30" s="281">
        <v>0</v>
      </c>
      <c r="T30" s="139">
        <v>0</v>
      </c>
      <c r="U30" s="139">
        <v>0</v>
      </c>
      <c r="V30" s="139">
        <v>0</v>
      </c>
      <c r="W30" s="139">
        <v>0</v>
      </c>
      <c r="X30" s="139">
        <v>0</v>
      </c>
      <c r="Y30" s="139">
        <v>0</v>
      </c>
      <c r="Z30" s="139">
        <v>0</v>
      </c>
      <c r="AA30" s="139">
        <v>0</v>
      </c>
      <c r="AB30" s="139">
        <v>8</v>
      </c>
      <c r="AC30" s="139">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96067-7068-8438-9718-BF4C1F6A961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7" width="6.421875" hidden="1" customWidth="1"/>
    <col min="2" max="2" style="2977" width="2.00390625" hidden="1" customWidth="1"/>
    <col min="3" max="3" style="2977" width="3.00390625" customWidth="1"/>
    <col min="4" max="4" style="2977" width="4.00390625" customWidth="1"/>
    <col min="5" max="5" style="2977" width="44.00390625" customWidth="1"/>
    <col min="6" max="6" style="2977" width="6.421875" customWidth="1"/>
    <col min="7" max="7" style="2977" width="4.00390625" customWidth="1"/>
    <col min="8" max="8" style="2977" width="5.00390625" customWidth="1"/>
    <col min="9" max="9" style="2977" width="52.00390625" customWidth="1"/>
    <col min="10" max="10" style="2977" width="7.00390625" customWidth="1"/>
    <col min="11" max="11" style="2977" width="3.00390625" customWidth="1"/>
    <col min="12" max="12" style="2977" width="6.00390625" customWidth="1"/>
    <col min="13" max="13" style="2977" width="56.00390625" customWidth="1"/>
    <col min="14" max="14" style="3028" width="8.00390625" customWidth="1"/>
    <col min="15" max="20" style="2922" width="9.140625" hidden="1"/>
    <col min="21" max="24" style="3012" width="9.140625" hidden="1"/>
    <col min="25" max="37" style="3028" width="9.140625" hidden="1"/>
    <col min="38" max="38" style="3028" width="8.00390625" customWidth="1"/>
    <col min="39" max="39" style="2977"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50" customFormat="1" customHeight="1" ht="14.699999999999998">
      <c r="A5" s="641"/>
      <c r="B5" s="641"/>
      <c r="C5" s="641"/>
      <c r="D5" s="2178" t="str">
        <f>IF(org=0,"Не определено",org)</f>
        <v>ПАО "ОГК-2"</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0"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0"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110</v>
      </c>
      <c r="E9" s="2183"/>
      <c r="F9" s="2184" t="s">
        <v>111</v>
      </c>
      <c r="G9" s="2185"/>
      <c r="H9" s="2185"/>
      <c r="I9" s="2185"/>
      <c r="J9" s="2188" t="s">
        <v>112</v>
      </c>
      <c r="K9" s="2188"/>
      <c r="L9" s="2188"/>
      <c r="M9" s="2188"/>
      <c r="AM9" s="639">
        <v>18</v>
      </c>
    </row>
    <row customHeight="1" ht="24">
      <c r="A10" s="2182"/>
      <c r="B10" s="648"/>
      <c r="C10" s="581"/>
      <c r="D10" s="579" t="s">
        <v>88</v>
      </c>
      <c r="E10" s="579" t="s">
        <v>89</v>
      </c>
      <c r="F10" s="579" t="s">
        <v>113</v>
      </c>
      <c r="G10" s="2189" t="s">
        <v>88</v>
      </c>
      <c r="H10" s="2190"/>
      <c r="I10" s="579" t="s">
        <v>89</v>
      </c>
      <c r="J10" s="579" t="s">
        <v>113</v>
      </c>
      <c r="K10" s="2189" t="s">
        <v>88</v>
      </c>
      <c r="L10" s="2190"/>
      <c r="M10" s="579" t="s">
        <v>89</v>
      </c>
      <c r="N10" s="1683"/>
      <c r="AM10" s="639">
        <v>23</v>
      </c>
    </row>
    <row s="2977" customFormat="1" customHeight="1" ht="11.25" hidden="1">
      <c r="A11" s="649"/>
      <c r="B11" s="649"/>
      <c r="C11" s="649"/>
      <c r="D11" s="650" t="s">
        <v>114</v>
      </c>
      <c r="E11" s="650" t="s">
        <v>102</v>
      </c>
      <c r="F11" s="650" t="s">
        <v>90</v>
      </c>
      <c r="G11" s="2171" t="s">
        <v>91</v>
      </c>
      <c r="H11" s="2172"/>
      <c r="I11" s="650" t="s">
        <v>115</v>
      </c>
      <c r="J11" s="650" t="s">
        <v>92</v>
      </c>
      <c r="K11" s="2173" t="s">
        <v>93</v>
      </c>
      <c r="L11" s="2174"/>
      <c r="M11" s="650" t="s">
        <v>116</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117</v>
      </c>
      <c r="P12" s="1469" t="s">
        <v>118</v>
      </c>
      <c r="Q12" s="1469" t="s">
        <v>119</v>
      </c>
      <c r="R12" s="1469" t="s">
        <v>120</v>
      </c>
      <c r="AM12" s="639">
        <v>1</v>
      </c>
    </row>
    <row s="2977" customFormat="1" customHeight="1" ht="15.75">
      <c r="A13" s="349"/>
      <c r="B13" s="349"/>
      <c r="C13" s="582"/>
      <c r="D13" s="2164" t="s">
        <v>114</v>
      </c>
      <c r="E13" s="2165" t="str">
        <f>INDEX(VD_NAME_LIST,MATCH("4190066",VD_ID_LIST,0))&amp;"; "&amp;INDEX(VD_NAME_LIST,MATCH("4190068",VD_ID_LIST,0))&amp;"; "&amp;INDEX(VD_NAME_LIST,MATCH("4190070",VD_ID_LIST,0))&amp;";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68" t="s">
        <v>66</v>
      </c>
      <c r="G13" s="2169"/>
      <c r="H13" s="2170">
        <v>1</v>
      </c>
      <c r="I13" s="2161" t="str">
        <f>IF(U13="","",INDEX(TERRITORY_MR_LIST,MATCH(U13,TERRITORY_LIST_ID,0)))</f>
        <v>Территория 1</v>
      </c>
      <c r="J13" s="2163" t="s">
        <v>19</v>
      </c>
      <c r="K13" s="658"/>
      <c r="L13" s="583" t="s">
        <v>114</v>
      </c>
      <c r="M13" s="659" t="s">
        <v>22</v>
      </c>
      <c r="N13" s="868"/>
      <c r="O13" s="1472" t="s">
        <v>121</v>
      </c>
      <c r="P13" s="1469"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69" t="str">
        <f>IF($F$13="нет","без дифференциации",$I$13)</f>
        <v>Территория 1</v>
      </c>
      <c r="R13" s="1469" t="str">
        <f>IF($J$13="нет","без дифференциации",M13)</f>
        <v>без дифференциации</v>
      </c>
      <c r="S13" s="1472"/>
      <c r="T13" s="1472"/>
      <c r="U13" s="1322" t="s">
        <v>98</v>
      </c>
      <c r="V13" s="1322" t="s">
        <v>122</v>
      </c>
      <c r="W13" s="1322"/>
      <c r="X13" s="1322"/>
      <c r="Y13" s="660" t="s">
        <v>123</v>
      </c>
      <c r="Z13" s="660">
        <v>1705000</v>
      </c>
      <c r="AA13" s="660"/>
      <c r="AB13" s="660"/>
      <c r="AC13" s="660"/>
      <c r="AD13" s="660"/>
      <c r="AE13" s="660"/>
      <c r="AF13" s="660"/>
      <c r="AG13" s="660"/>
      <c r="AH13" s="660"/>
      <c r="AI13" s="660"/>
      <c r="AJ13" s="660"/>
      <c r="AK13" s="660"/>
      <c r="AL13" s="660"/>
      <c r="AM13" s="662">
        <v>15</v>
      </c>
    </row>
    <row s="2977" customFormat="1" customHeight="1" ht="15.75">
      <c r="A14" s="349"/>
      <c r="B14" s="349"/>
      <c r="C14" s="232"/>
      <c r="D14" s="2164"/>
      <c r="E14" s="2166"/>
      <c r="F14" s="2163"/>
      <c r="G14" s="2169"/>
      <c r="H14" s="2170"/>
      <c r="I14" s="2162"/>
      <c r="J14" s="2163"/>
      <c r="K14" s="477"/>
      <c r="L14" s="233"/>
      <c r="M14" s="663" t="s">
        <v>124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7" customFormat="1" customHeight="1" ht="15.75">
      <c r="A15" s="349"/>
      <c r="B15" s="349"/>
      <c r="C15" s="232"/>
      <c r="D15" s="2164"/>
      <c r="E15" s="2167"/>
      <c r="F15" s="2163"/>
      <c r="G15" s="1116"/>
      <c r="H15" s="1117"/>
      <c r="I15" s="636" t="s">
        <v>125</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126</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56A8B-CED8-2D98-C942-D72856F3F61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2" width="3.7109375" hidden="1" customWidth="1"/>
    <col min="3" max="3" style="2977" width="3.00390625" customWidth="1"/>
    <col min="4" max="4" style="2977" width="6.00390625" customWidth="1"/>
    <col min="5" max="5" style="2977" width="42.00390625" customWidth="1"/>
    <col min="6" max="6" style="2977" width="15.00390625" customWidth="1"/>
    <col min="7" max="7" style="2977" width="42.00390625" customWidth="1"/>
    <col min="8" max="8" style="2977" width="3.00390625" customWidth="1"/>
    <col min="9" max="9" style="2977" width="5.00390625" customWidth="1"/>
    <col min="10" max="10" style="2977" width="47.00390625" customWidth="1"/>
    <col min="11" max="12" style="2977" width="3.00390625" customWidth="1"/>
    <col min="13" max="13" style="2977" width="5.00390625" customWidth="1"/>
    <col min="14" max="14" style="2977" width="28.00390625" customWidth="1"/>
    <col min="15" max="16" style="2977" width="3.00390625" customWidth="1"/>
    <col min="17" max="17" style="2977" width="5.00390625" customWidth="1"/>
    <col min="18" max="18" style="2977" width="34.00390625" customWidth="1"/>
    <col min="19" max="20" style="2977" width="3.7109375" customWidth="1"/>
    <col min="21" max="21" style="2977" width="5.7109375" customWidth="1"/>
    <col min="22" max="22" style="2977" width="34.421875" customWidth="1"/>
    <col min="23" max="23" style="2977" width="30.00390625" customWidth="1"/>
    <col min="24" max="24" style="2977" width="3.00390625" customWidth="1"/>
    <col min="25" max="28" style="3012" width="9.8515625" hidden="1" customWidth="1"/>
    <col min="29" max="29" style="3012" width="27.00390625" hidden="1" customWidth="1"/>
    <col min="30" max="30" style="3012" width="10.57421875" hidden="1" customWidth="1"/>
    <col min="31" max="31" style="3012" width="10.7109375" hidden="1" customWidth="1"/>
    <col min="32" max="32" style="3012" width="10.00390625" hidden="1" customWidth="1"/>
    <col min="33" max="33" style="3012" width="12.8515625" hidden="1" customWidth="1"/>
    <col min="34" max="34" style="3012" width="24.421875" hidden="1" customWidth="1"/>
    <col min="35" max="35" style="3012" width="15.8515625" hidden="1" customWidth="1"/>
    <col min="36" max="36" style="3012" width="19.421875" hidden="1" customWidth="1"/>
    <col min="37" max="37" style="3012" width="11.00390625" hidden="1" customWidth="1"/>
    <col min="38" max="38" style="3012" width="23.57421875" hidden="1" customWidth="1"/>
    <col min="39" max="39" style="3012" width="23.8515625" hidden="1" customWidth="1"/>
    <col min="40" max="40" style="3012" width="25.28125" hidden="1" customWidth="1"/>
    <col min="41" max="41" style="3012" width="16.8515625" hidden="1" customWidth="1"/>
    <col min="42" max="42" style="3012" width="29.57421875" hidden="1" customWidth="1"/>
    <col min="43" max="43" style="3012" width="29.8515625" hidden="1" customWidth="1"/>
    <col min="44" max="44" style="2977" width="9.140625" hidden="1"/>
  </cols>
  <sheetData>
    <row customHeight="1" ht="11.25" hidden="1">
      <c r="A1" s="212"/>
      <c r="AR1" s="160" t="s">
        <v>14</v>
      </c>
    </row>
    <row customHeight="1" ht="11.25" hidden="1">
      <c r="AR2" s="160">
        <v>0</v>
      </c>
    </row>
    <row customHeight="1" ht="11.25" hidden="1">
      <c r="AR3" s="160">
        <v>0</v>
      </c>
    </row>
    <row customHeight="1" ht="3">
      <c r="AR4" s="160">
        <v>3</v>
      </c>
    </row>
    <row s="2950"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0" customFormat="1" customHeight="1" ht="14.699999999999998">
      <c r="A6" s="641"/>
      <c r="B6" s="641"/>
      <c r="C6" s="641"/>
      <c r="D6" s="2219" t="str">
        <f>IF(org=0,"Не определено",org)</f>
        <v>ПАО "ОГК-2"</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1"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0"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127</v>
      </c>
      <c r="F9" s="2159"/>
      <c r="G9" s="2183" t="s">
        <v>110</v>
      </c>
      <c r="H9" s="2183" t="s">
        <v>88</v>
      </c>
      <c r="I9" s="2183"/>
      <c r="J9" s="2183" t="s">
        <v>128</v>
      </c>
      <c r="K9" s="2211" t="s">
        <v>129</v>
      </c>
      <c r="L9" s="2211"/>
      <c r="M9" s="2211"/>
      <c r="N9" s="2211"/>
      <c r="O9" s="2211" t="s">
        <v>130</v>
      </c>
      <c r="P9" s="2211"/>
      <c r="Q9" s="2211"/>
      <c r="R9" s="2211"/>
      <c r="S9" s="2211" t="s">
        <v>131</v>
      </c>
      <c r="T9" s="2211"/>
      <c r="U9" s="2211"/>
      <c r="V9" s="2211"/>
      <c r="W9" s="2183" t="s">
        <v>132</v>
      </c>
      <c r="AR9" s="160">
        <v>27</v>
      </c>
    </row>
    <row customHeight="1" ht="31.5">
      <c r="D10" s="2183"/>
      <c r="E10" s="1340" t="s">
        <v>89</v>
      </c>
      <c r="F10" s="1340" t="s">
        <v>133</v>
      </c>
      <c r="G10" s="2183"/>
      <c r="H10" s="2183"/>
      <c r="I10" s="2183"/>
      <c r="J10" s="2183"/>
      <c r="K10" s="166" t="s">
        <v>113</v>
      </c>
      <c r="L10" s="2183" t="s">
        <v>88</v>
      </c>
      <c r="M10" s="2183"/>
      <c r="N10" s="166" t="s">
        <v>134</v>
      </c>
      <c r="O10" s="166" t="s">
        <v>113</v>
      </c>
      <c r="P10" s="2183" t="s">
        <v>88</v>
      </c>
      <c r="Q10" s="2183"/>
      <c r="R10" s="166" t="s">
        <v>134</v>
      </c>
      <c r="S10" s="339" t="s">
        <v>113</v>
      </c>
      <c r="T10" s="2183" t="s">
        <v>88</v>
      </c>
      <c r="U10" s="2183"/>
      <c r="V10" s="339" t="s">
        <v>89</v>
      </c>
      <c r="W10" s="2183"/>
      <c r="Z10" s="1315" t="s">
        <v>135</v>
      </c>
      <c r="AA10" s="1315" t="s">
        <v>136</v>
      </c>
      <c r="AB10" s="1315" t="s">
        <v>137</v>
      </c>
      <c r="AC10" s="1315" t="s">
        <v>138</v>
      </c>
      <c r="AD10" s="1315" t="s">
        <v>139</v>
      </c>
      <c r="AE10" s="1315" t="s">
        <v>140</v>
      </c>
      <c r="AF10" s="1315" t="s">
        <v>141</v>
      </c>
      <c r="AG10" s="1315" t="s">
        <v>142</v>
      </c>
      <c r="AH10" s="1315" t="s">
        <v>143</v>
      </c>
      <c r="AI10" s="1315" t="s">
        <v>144</v>
      </c>
      <c r="AJ10" s="1315" t="s">
        <v>145</v>
      </c>
      <c r="AK10" s="1315" t="s">
        <v>146</v>
      </c>
      <c r="AL10" s="1315" t="s">
        <v>147</v>
      </c>
      <c r="AM10" s="1315" t="s">
        <v>148</v>
      </c>
      <c r="AN10" s="1315" t="s">
        <v>149</v>
      </c>
      <c r="AO10" s="1315" t="s">
        <v>150</v>
      </c>
      <c r="AP10" s="1315" t="s">
        <v>151</v>
      </c>
      <c r="AQ10" s="1315" t="s">
        <v>152</v>
      </c>
      <c r="AR10" s="160">
        <v>30</v>
      </c>
    </row>
    <row s="2922" customFormat="1" customHeight="1" ht="12" hidden="1">
      <c r="D11" s="1305" t="s">
        <v>114</v>
      </c>
      <c r="E11" s="1305" t="s">
        <v>102</v>
      </c>
      <c r="F11" s="1305"/>
      <c r="G11" s="1305" t="s">
        <v>90</v>
      </c>
      <c r="H11" s="2212" t="s">
        <v>115</v>
      </c>
      <c r="I11" s="2212"/>
      <c r="J11" s="1305" t="s">
        <v>92</v>
      </c>
      <c r="K11" s="1305" t="s">
        <v>93</v>
      </c>
      <c r="L11" s="2212" t="s">
        <v>116</v>
      </c>
      <c r="M11" s="2212"/>
      <c r="N11" s="1305" t="s">
        <v>153</v>
      </c>
      <c r="O11" s="1305" t="s">
        <v>154</v>
      </c>
      <c r="P11" s="2212" t="s">
        <v>155</v>
      </c>
      <c r="Q11" s="2212"/>
      <c r="R11" s="1305" t="s">
        <v>156</v>
      </c>
      <c r="S11" s="1305" t="s">
        <v>155</v>
      </c>
      <c r="T11" s="2212" t="s">
        <v>156</v>
      </c>
      <c r="U11" s="2212"/>
      <c r="V11" s="1305" t="s">
        <v>157</v>
      </c>
      <c r="W11" s="1305" t="s">
        <v>158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7" customFormat="1" customHeight="1" ht="17.25" hidden="1">
      <c r="A13" s="377"/>
      <c r="C13" s="265"/>
      <c r="D13" s="2191">
        <v>1</v>
      </c>
      <c r="E13" s="2199" t="s">
        <v>159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160</v>
      </c>
      <c r="AD13" s="1323" t="s">
        <v>161</v>
      </c>
      <c r="AE13" s="1323" t="s">
        <v>162</v>
      </c>
      <c r="AF13" s="1323" t="s">
        <v>163</v>
      </c>
      <c r="AG13" s="1323" t="s">
        <v>164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7"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7"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7"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7"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7"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165</v>
      </c>
      <c r="AD18" s="1323" t="s">
        <v>166</v>
      </c>
      <c r="AE18" s="1323" t="s">
        <v>167</v>
      </c>
      <c r="AF18" s="1323" t="s">
        <v>168</v>
      </c>
      <c r="AG18" s="1323" t="s">
        <v>169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7"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7"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7"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7"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7" customFormat="1" customHeight="1" ht="17.25" hidden="1">
      <c r="A23" s="377"/>
      <c r="C23" s="265"/>
      <c r="D23" s="2191">
        <v>2</v>
      </c>
      <c r="E23" s="2199" t="s">
        <v>170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165</v>
      </c>
      <c r="AD23" s="1323" t="s">
        <v>166</v>
      </c>
      <c r="AE23" s="1323" t="s">
        <v>167</v>
      </c>
      <c r="AF23" s="1323" t="s">
        <v>168</v>
      </c>
      <c r="AG23" s="1323" t="s">
        <v>169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7"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7"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7"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7"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7" customFormat="1" customHeight="1" ht="17.25" hidden="1">
      <c r="A28" s="377"/>
      <c r="C28" s="265"/>
      <c r="D28" s="2191">
        <v>3</v>
      </c>
      <c r="E28" s="2199" t="s">
        <v>171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172</v>
      </c>
      <c r="AD28" s="1323" t="s">
        <v>173</v>
      </c>
      <c r="AE28" s="1323" t="s">
        <v>174</v>
      </c>
      <c r="AF28" s="1323" t="s">
        <v>175</v>
      </c>
      <c r="AG28" s="1323" t="s">
        <v>176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7"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7"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7"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7"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7" customFormat="1" customHeight="1" ht="17.25" hidden="1">
      <c r="A33" s="377"/>
      <c r="C33" s="265"/>
      <c r="D33" s="2191">
        <v>4</v>
      </c>
      <c r="E33" s="2199" t="s">
        <v>177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7"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7"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7"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7"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7" customFormat="1" customHeight="1" ht="17.25" hidden="1">
      <c r="A38" s="377"/>
      <c r="C38" s="265"/>
      <c r="D38" s="2191">
        <v>5</v>
      </c>
      <c r="E38" s="2199" t="s">
        <v>183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184</v>
      </c>
      <c r="AD38" s="1323" t="s">
        <v>185</v>
      </c>
      <c r="AE38" s="1323" t="s">
        <v>186</v>
      </c>
      <c r="AF38" s="1323" t="s">
        <v>187</v>
      </c>
      <c r="AG38" s="1323" t="s">
        <v>188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7"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7"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7"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7"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7" customFormat="1" customHeight="1" ht="17.25" hidden="1">
      <c r="A43" s="377"/>
      <c r="C43" s="265"/>
      <c r="D43" s="2191">
        <v>6</v>
      </c>
      <c r="E43" s="2199" t="s">
        <v>189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190</v>
      </c>
      <c r="AD43" s="1323" t="s">
        <v>191</v>
      </c>
      <c r="AE43" s="1323" t="s">
        <v>192</v>
      </c>
      <c r="AF43" s="1323" t="s">
        <v>193</v>
      </c>
      <c r="AG43" s="1323" t="s">
        <v>194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7"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7"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7"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7"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7" customFormat="1" customHeight="1" ht="17.25" hidden="1">
      <c r="A48" s="377"/>
      <c r="C48" s="265"/>
      <c r="D48" s="2222">
        <v>7</v>
      </c>
      <c r="E48" s="2225" t="s">
        <v>195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196</v>
      </c>
      <c r="AD48" s="1323" t="s">
        <v>197</v>
      </c>
      <c r="AE48" s="1323" t="s">
        <v>198</v>
      </c>
      <c r="AF48" s="1323" t="s">
        <v>199</v>
      </c>
      <c r="AG48" s="1323" t="s">
        <v>200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7"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7"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7"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7"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7" customFormat="1" customHeight="1" ht="17.25" hidden="1">
      <c r="A53" s="377"/>
      <c r="C53" s="265"/>
      <c r="D53" s="2191">
        <v>8</v>
      </c>
      <c r="E53" s="2199" t="s">
        <v>201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202</v>
      </c>
      <c r="AD53" s="1323" t="s">
        <v>203</v>
      </c>
      <c r="AE53" s="1323" t="s">
        <v>204</v>
      </c>
      <c r="AF53" s="1323" t="s">
        <v>205</v>
      </c>
      <c r="AG53" s="1323" t="s">
        <v>206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7"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7"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7"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7"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7" customFormat="1" customHeight="1" ht="17.25" hidden="1">
      <c r="A58" s="377"/>
      <c r="C58" s="265"/>
      <c r="D58" s="2191">
        <v>9</v>
      </c>
      <c r="E58" s="2199" t="s">
        <v>207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7"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7"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7"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7"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7" customFormat="1" customHeight="1" ht="17.25" hidden="1">
      <c r="A63" s="377"/>
      <c r="C63" s="265"/>
      <c r="D63" s="2191">
        <v>10</v>
      </c>
      <c r="E63" s="2199" t="s">
        <v>213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214</v>
      </c>
      <c r="AD63" s="1323" t="s">
        <v>215</v>
      </c>
      <c r="AE63" s="1323" t="s">
        <v>216</v>
      </c>
      <c r="AF63" s="1323" t="s">
        <v>217</v>
      </c>
      <c r="AG63" s="1323" t="s">
        <v>218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7"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7"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7"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7"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226</v>
      </c>
      <c r="F77" s="2228"/>
      <c r="G77" s="2229"/>
      <c r="H77" s="2229"/>
      <c r="I77" s="2229"/>
      <c r="J77" s="2229"/>
      <c r="K77" s="2229"/>
      <c r="L77" s="2229"/>
      <c r="M77" s="2229"/>
      <c r="N77" s="2229"/>
      <c r="O77" s="2229"/>
      <c r="P77" s="2229"/>
      <c r="Q77" s="2229"/>
      <c r="R77" s="2229"/>
      <c r="S77" s="2229"/>
      <c r="T77" s="2229"/>
      <c r="U77" s="2229"/>
      <c r="V77" s="2229"/>
      <c r="W77" s="2229"/>
      <c r="AR77" s="160">
        <v>0</v>
      </c>
    </row>
    <row s="2977"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7" customFormat="1" customHeight="1" ht="17.25" hidden="1">
      <c r="A79" s="377"/>
      <c r="C79" s="265"/>
      <c r="D79" s="2191">
        <v>1</v>
      </c>
      <c r="E79" s="2199" t="s">
        <v>227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228</v>
      </c>
      <c r="AD79" s="1323" t="s">
        <v>229</v>
      </c>
      <c r="AE79" s="1323" t="s">
        <v>230</v>
      </c>
      <c r="AF79" s="1323" t="s">
        <v>231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7"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7"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7"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7"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7" customFormat="1" customHeight="1" ht="17.25" hidden="1">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7"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7"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7"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7"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7" customFormat="1" customHeight="1" ht="17.25" hidden="1">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7"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7"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7"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7"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7" customFormat="1" customHeight="1" ht="17.25" hidden="1">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7"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7"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7"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7"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7" customFormat="1" customHeight="1" ht="17.25" hidden="1">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7"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7"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7"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7"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7"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7"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7"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7"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7"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7"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7"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7"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7"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7"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7"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7"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7"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7"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7"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7"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7"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7"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7"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7"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7"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7"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7"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7"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7"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7"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7"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7"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7"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7"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7"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7"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92928-7828-5338-E871-F7A47113FB4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7" width="9.140625" hidden="1"/>
    <col min="3" max="4" style="2907" width="3.00390625" customWidth="1"/>
    <col min="5" max="6" style="2907" width="15.00390625" customWidth="1"/>
    <col min="7" max="7" style="2907" width="11.57421875" customWidth="1"/>
    <col min="8" max="9" style="2907" width="3.00390625" customWidth="1"/>
    <col min="10" max="10" style="2907" width="12.00390625" customWidth="1"/>
    <col min="11" max="11" style="2907" width="0.28125" customWidth="1"/>
    <col min="12" max="13" style="2907" width="10.00390625" customWidth="1"/>
    <col min="14" max="15" style="2907" width="3.00390625" customWidth="1"/>
    <col min="16" max="16" style="2907" width="19.00390625" customWidth="1"/>
    <col min="17" max="17" style="2907" width="0.28125" customWidth="1"/>
    <col min="18" max="19" style="2907" width="10.00390625" customWidth="1"/>
    <col min="20" max="21" style="2907" width="3.00390625" customWidth="1"/>
    <col min="22" max="22" style="2907" width="25.00390625" customWidth="1"/>
    <col min="23" max="23" style="2907" width="0.28125" customWidth="1"/>
    <col min="24" max="25" style="2907" width="10.00390625" customWidth="1"/>
    <col min="26" max="27" style="2907" width="3.00390625" customWidth="1"/>
    <col min="28" max="28" style="2907" width="16.00390625" customWidth="1"/>
    <col min="29" max="29" style="2907" width="0.28125" customWidth="1"/>
    <col min="30" max="31" style="2907" width="10.00390625" customWidth="1"/>
    <col min="32" max="33" style="2907" width="3.00390625" customWidth="1"/>
    <col min="34" max="34" style="2907" width="8.00390625" customWidth="1"/>
    <col min="35" max="35" style="2907" width="21.00390625" customWidth="1"/>
    <col min="36" max="36" style="2907" width="8.00390625" customWidth="1"/>
    <col min="37" max="37" style="3229" width="8.00390625" customWidth="1"/>
    <col min="38" max="64" style="2907" width="8.00390625" customWidth="1"/>
    <col min="65" max="65" style="2907" width="9.140625" hidden="1"/>
  </cols>
  <sheetData>
    <row s="315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7"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2"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2" customFormat="1" customHeight="1" ht="14.699999999999998">
      <c r="A5" s="1688"/>
      <c r="B5" s="1687"/>
      <c r="C5" s="1571"/>
      <c r="D5" s="2232" t="str">
        <f>IF(org=0,"Не определено",org)</f>
        <v>ПАО "ОГК-2"</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2"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110</v>
      </c>
      <c r="F8" s="2248" t="s">
        <v>127</v>
      </c>
      <c r="G8" s="2249"/>
      <c r="H8" s="2248" t="s">
        <v>88</v>
      </c>
      <c r="I8" s="2249"/>
      <c r="J8" s="2183" t="s">
        <v>128</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89</v>
      </c>
      <c r="G9" s="2231" t="s">
        <v>133</v>
      </c>
      <c r="H9" s="2250"/>
      <c r="I9" s="2251"/>
      <c r="J9" s="2157"/>
      <c r="K9" s="1615"/>
      <c r="L9" s="2183" t="s">
        <v>291</v>
      </c>
      <c r="M9" s="2157"/>
      <c r="N9" s="2248" t="s">
        <v>88</v>
      </c>
      <c r="O9" s="2249"/>
      <c r="P9" s="2183" t="s">
        <v>134</v>
      </c>
      <c r="Q9" s="1612"/>
      <c r="R9" s="2183" t="s">
        <v>291</v>
      </c>
      <c r="S9" s="2157"/>
      <c r="T9" s="2248" t="s">
        <v>88</v>
      </c>
      <c r="U9" s="2249"/>
      <c r="V9" s="2183" t="s">
        <v>134</v>
      </c>
      <c r="W9" s="1612"/>
      <c r="X9" s="2183" t="s">
        <v>291</v>
      </c>
      <c r="Y9" s="2157"/>
      <c r="Z9" s="2248" t="s">
        <v>88</v>
      </c>
      <c r="AA9" s="2249"/>
      <c r="AB9" s="2183" t="s">
        <v>292</v>
      </c>
      <c r="AC9" s="1612"/>
      <c r="AD9" s="2183" t="s">
        <v>291</v>
      </c>
      <c r="AE9" s="2157"/>
      <c r="AF9" s="2248" t="s">
        <v>88</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135</v>
      </c>
      <c r="BM10" s="349">
        <v>23</v>
      </c>
    </row>
    <row customHeight="1" ht="15">
      <c r="D11" s="2239" t="s">
        <v>114</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102</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115</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95AD8-41D8-3DC8-C7BB-E29BD6D426F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0"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2" t="s">
        <v>302</v>
      </c>
      <c r="J1" s="511" t="s">
        <v>14</v>
      </c>
    </row>
    <row customHeight="1" ht="11.25" hidden="1">
      <c r="J2" s="511">
        <v>0</v>
      </c>
    </row>
    <row s="323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ПАО "ОГК-2"</v>
      </c>
      <c r="E5" s="2232"/>
      <c r="F5" s="2232"/>
      <c r="I5" s="771"/>
      <c r="J5" s="511">
        <v>17</v>
      </c>
    </row>
    <row s="323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88</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114</v>
      </c>
      <c r="E11" s="1068" t="s">
        <v>307</v>
      </c>
      <c r="F11" s="1067" t="str">
        <f>IF(region_name="","",region_name)</f>
        <v>Псковская область</v>
      </c>
      <c r="G11" s="1068" t="s">
        <v>308</v>
      </c>
      <c r="H11" s="531"/>
      <c r="J11" s="511">
        <v>0</v>
      </c>
    </row>
    <row customHeight="1" ht="22.5" hidden="1">
      <c r="A12" s="513"/>
      <c r="B12" s="558"/>
      <c r="C12" s="513"/>
      <c r="D12" s="501" t="s">
        <v>114</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309</v>
      </c>
      <c r="G12" s="530"/>
      <c r="H12" s="531"/>
      <c r="J12" s="511">
        <v>0</v>
      </c>
    </row>
    <row customHeight="1" ht="23.25">
      <c r="A13" s="513"/>
      <c r="B13" s="558"/>
      <c r="C13" s="513"/>
      <c r="D13" s="501" t="s">
        <v>114</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310</v>
      </c>
      <c r="E14" s="1066" t="s">
        <v>311</v>
      </c>
      <c r="F14" s="1067" t="str">
        <f>IF(inn="","",inn)</f>
        <v>2607018122</v>
      </c>
      <c r="G14" s="1068" t="s">
        <v>312</v>
      </c>
      <c r="H14" s="531"/>
      <c r="J14" s="511">
        <v>0</v>
      </c>
    </row>
    <row customHeight="1" ht="22.5" hidden="1">
      <c r="A15" s="513"/>
      <c r="B15" s="558"/>
      <c r="C15" s="513"/>
      <c r="D15" s="1065" t="s">
        <v>313</v>
      </c>
      <c r="E15" s="1066" t="s">
        <v>314</v>
      </c>
      <c r="F15" s="1067" t="str">
        <f>IF(kpp="","",kpp)</f>
        <v>600402001</v>
      </c>
      <c r="G15" s="1068" t="s">
        <v>315</v>
      </c>
      <c r="H15" s="531"/>
      <c r="J15" s="511">
        <v>0</v>
      </c>
    </row>
    <row customHeight="1" ht="39">
      <c r="A16" s="513"/>
      <c r="B16" s="558"/>
      <c r="C16" s="513"/>
      <c r="D16" s="501" t="s">
        <v>102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22</v>
      </c>
      <c r="G20" s="530"/>
      <c r="H20" s="531"/>
      <c r="I20" s="908"/>
      <c r="J20" s="511">
        <v>0</v>
      </c>
    </row>
    <row customHeight="1" ht="22.5" hidden="1">
      <c r="A21" s="2258"/>
      <c r="B21" s="558"/>
      <c r="C21" s="2269"/>
      <c r="D21" s="496" t="str">
        <f>D19&amp;".2"</f>
        <v>5.1.2</v>
      </c>
      <c r="E21" s="495" t="s">
        <v>320</v>
      </c>
      <c r="F21" s="1789" t="s">
        <v>22</v>
      </c>
      <c r="G21" s="500" t="s">
        <v>321</v>
      </c>
      <c r="H21" s="531"/>
      <c r="I21" s="908"/>
      <c r="J21" s="511">
        <v>0</v>
      </c>
    </row>
    <row customHeight="1" ht="22.5" hidden="1">
      <c r="A22" s="2258"/>
      <c r="B22" s="558"/>
      <c r="C22" s="2269"/>
      <c r="D22" s="496" t="str">
        <f>D19&amp;".3"</f>
        <v>5.1.3</v>
      </c>
      <c r="E22" s="495" t="s">
        <v>322</v>
      </c>
      <c r="F22" s="937" t="s">
        <v>22</v>
      </c>
      <c r="G22" s="530"/>
      <c r="H22" s="531"/>
      <c r="I22" s="908"/>
      <c r="J22" s="511">
        <v>0</v>
      </c>
    </row>
    <row customHeight="1" ht="22.5" hidden="1">
      <c r="A23" s="2258"/>
      <c r="B23" s="558"/>
      <c r="C23" s="2269"/>
      <c r="D23" s="496" t="str">
        <f>D19&amp;".4"</f>
        <v>5.1.4</v>
      </c>
      <c r="E23" s="495" t="s">
        <v>323</v>
      </c>
      <c r="F23" s="937" t="s">
        <v>22</v>
      </c>
      <c r="G23" s="500" t="s">
        <v>324</v>
      </c>
      <c r="H23" s="531"/>
      <c r="I23" s="908"/>
      <c r="J23" s="511">
        <v>0</v>
      </c>
    </row>
    <row customHeight="1" ht="22.5" hidden="1">
      <c r="A24" s="2034"/>
      <c r="B24" s="558"/>
      <c r="C24" s="548"/>
      <c r="D24" s="523"/>
      <c r="E24" s="1224" t="s">
        <v>325</v>
      </c>
      <c r="F24" s="524"/>
      <c r="G24" s="525"/>
      <c r="H24" s="531"/>
      <c r="I24" s="908"/>
      <c r="J24" s="511">
        <v>0</v>
      </c>
    </row>
    <row s="3233" customFormat="1" customHeight="1" ht="24.75" hidden="1">
      <c r="A25" s="513"/>
      <c r="B25" s="558"/>
      <c r="C25" s="558"/>
      <c r="D25" s="1062" t="s">
        <v>90</v>
      </c>
      <c r="E25" s="1064" t="s">
        <v>326</v>
      </c>
      <c r="F25" s="1069" t="s">
        <v>309</v>
      </c>
      <c r="G25" s="1064"/>
      <c r="J25" s="557">
        <v>0</v>
      </c>
    </row>
    <row s="3233" customFormat="1" customHeight="1" ht="11.25" hidden="1">
      <c r="A26" s="513"/>
      <c r="B26" s="558"/>
      <c r="C26" s="558"/>
      <c r="D26" s="1062" t="s">
        <v>327</v>
      </c>
      <c r="E26" s="1063" t="s">
        <v>328</v>
      </c>
      <c r="F26" s="1069" t="s">
        <v>309</v>
      </c>
      <c r="G26" s="1064"/>
      <c r="J26" s="557">
        <v>0</v>
      </c>
    </row>
    <row s="3233"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3"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3"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3" customFormat="1" customHeight="1" ht="11.25" hidden="1">
      <c r="A30" s="513"/>
      <c r="B30" s="558"/>
      <c r="C30" s="558"/>
      <c r="D30" s="1062" t="s">
        <v>335</v>
      </c>
      <c r="E30" s="1063" t="s">
        <v>336</v>
      </c>
      <c r="F30" s="1071"/>
      <c r="G30" s="1064"/>
      <c r="J30" s="557">
        <v>0</v>
      </c>
    </row>
    <row s="3233" customFormat="1" customHeight="1" ht="11.25" hidden="1">
      <c r="A31" s="513"/>
      <c r="B31" s="558"/>
      <c r="C31" s="558"/>
      <c r="D31" s="1062" t="s">
        <v>337</v>
      </c>
      <c r="E31" s="1063" t="s">
        <v>338</v>
      </c>
      <c r="F31" s="1071"/>
      <c r="G31" s="1064"/>
      <c r="J31" s="557">
        <v>0</v>
      </c>
    </row>
    <row s="3233" customFormat="1" customHeight="1" ht="11.25" hidden="1">
      <c r="A32" s="513"/>
      <c r="B32" s="558"/>
      <c r="C32" s="558"/>
      <c r="D32" s="1062" t="s">
        <v>339</v>
      </c>
      <c r="E32" s="1063" t="s">
        <v>340</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309</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341</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341</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343</v>
      </c>
      <c r="H44" s="531"/>
      <c r="J44" s="511">
        <v>22</v>
      </c>
    </row>
    <row customHeight="1" ht="23.25">
      <c r="A45" s="513"/>
      <c r="B45" s="558"/>
      <c r="C45" s="513"/>
      <c r="D45" s="496">
        <f>D44+1</f>
        <v>12</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345</v>
      </c>
      <c r="H46" s="531"/>
      <c r="J46" s="511">
        <v>23</v>
      </c>
    </row>
    <row customHeight="1" ht="24">
      <c r="A47" s="2258"/>
      <c r="B47" s="558"/>
      <c r="C47" s="548"/>
      <c r="D47" s="496" t="str">
        <f>D45&amp;".2"</f>
        <v>12.2</v>
      </c>
      <c r="E47" s="498" t="s">
        <v>346</v>
      </c>
      <c r="F47" s="546"/>
      <c r="G47" s="493" t="s">
        <v>347</v>
      </c>
      <c r="H47" s="531"/>
      <c r="J47" s="511">
        <v>23</v>
      </c>
    </row>
    <row customHeight="1" ht="24">
      <c r="A48" s="2258"/>
      <c r="B48" s="558"/>
      <c r="C48" s="548"/>
      <c r="D48" s="496" t="str">
        <f>D45&amp;".3"</f>
        <v>12.3</v>
      </c>
      <c r="E48" s="498" t="s">
        <v>348</v>
      </c>
      <c r="F48" s="546"/>
      <c r="G48" s="493" t="s">
        <v>349</v>
      </c>
      <c r="H48" s="531"/>
      <c r="J48" s="511">
        <v>23</v>
      </c>
    </row>
    <row customHeight="1" ht="24">
      <c r="A49" s="2258"/>
      <c r="B49" s="558"/>
      <c r="C49" s="548"/>
      <c r="D49" s="496" t="str">
        <f>IF(TEMPLATE_SPHERE="TKO",D45&amp;".0",D45&amp;".4")</f>
        <v>12.4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13</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61A04-CD8C-45A9-6BBF-BDC21EE9C7D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3"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2" width="3.00390625" customWidth="1"/>
    <col min="36" max="38" style="2847" width="10.00390625" customWidth="1"/>
    <col min="39" max="39" style="2847" width="13.7109375" hidden="1" customWidth="1"/>
    <col min="40" max="40" style="2847" width="15.00390625" customWidth="1"/>
    <col min="41" max="41" style="2847" width="16.00390625" customWidth="1"/>
    <col min="42" max="45" style="2847"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15"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ПАО "ОГК-2"</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6"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114</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E0C38-D9B6-66F8-7A78-CB75D588762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3"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2" width="3.00390625" customWidth="1"/>
    <col min="12" max="14" style="2847" width="10.00390625" customWidth="1"/>
    <col min="15" max="15" style="2847" width="13.00390625" customWidth="1"/>
    <col min="16" max="16" style="2847" width="15.00390625" customWidth="1"/>
    <col min="17" max="17" style="2847" width="16.00390625" customWidth="1"/>
    <col min="18" max="21" style="2847"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114</v>
      </c>
      <c r="E2" s="2291"/>
      <c r="F2" s="1681"/>
      <c r="G2" s="1676" t="s">
        <v>114</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15"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ПАО "ОГК-2"</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88</v>
      </c>
      <c r="E11" s="2279" t="s">
        <v>110</v>
      </c>
      <c r="F11" s="2248" t="s">
        <v>88</v>
      </c>
      <c r="G11" s="2249"/>
      <c r="H11" s="2231" t="s">
        <v>388</v>
      </c>
      <c r="I11" s="2231" t="s">
        <v>389</v>
      </c>
      <c r="J11" s="2279"/>
      <c r="V11" s="1663">
        <v>26</v>
      </c>
    </row>
    <row customHeight="1" ht="14.699999999999998">
      <c r="C12" s="1572"/>
      <c r="D12" s="2183"/>
      <c r="E12" s="2279"/>
      <c r="F12" s="2256"/>
      <c r="G12" s="2257"/>
      <c r="H12" s="2288"/>
      <c r="I12" s="2288"/>
      <c r="J12" s="2279"/>
      <c r="V12" s="1663">
        <v>14</v>
      </c>
    </row>
    <row s="3356"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114</v>
      </c>
      <c r="E14" s="2291"/>
      <c r="F14" s="1673"/>
      <c r="G14" s="1672" t="s">
        <v>114</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126</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45D1F-A618-72C8-7C68-1DD1C64D4D9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3"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2" width="7.00390625" customWidth="1"/>
    <col min="14" max="22" style="2774" width="10.00390625" customWidth="1"/>
    <col min="23" max="23" style="2774" width="10.57421875" hidden="1"/>
  </cols>
  <sheetData>
    <row s="2847" customFormat="1" customHeight="1" ht="5.25" hidden="1">
      <c r="C1" s="567"/>
      <c r="D1" s="550"/>
      <c r="F1" s="567"/>
      <c r="G1" s="545" t="s">
        <v>83</v>
      </c>
      <c r="H1" s="545" t="s">
        <v>84</v>
      </c>
      <c r="I1" s="545" t="s">
        <v>85</v>
      </c>
      <c r="P1" s="545" t="s">
        <v>83</v>
      </c>
      <c r="Q1" s="545" t="s">
        <v>84</v>
      </c>
      <c r="R1" s="545" t="s">
        <v>85</v>
      </c>
      <c r="W1" s="545" t="s">
        <v>14</v>
      </c>
    </row>
    <row s="2847"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ПАО "ОГК-2"</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88</v>
      </c>
      <c r="F8" s="879"/>
      <c r="G8" s="521" t="s">
        <v>86</v>
      </c>
      <c r="H8" s="521" t="s">
        <v>87</v>
      </c>
      <c r="I8" s="470" t="s">
        <v>85</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FF625-66DA-3115-B39E-5EB6210F331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6"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7"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7"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7"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7"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7"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7"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161</v>
      </c>
      <c r="B44" s="1419" t="s">
        <v>162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567">
        <f>STRCHECKDATE(V50:AL50)</f>
      </c>
      <c r="AO49" s="556"/>
      <c r="AP49" s="556" t="str">
        <f>IF(T49="","",T49)</f>
        <v/>
      </c>
      <c r="AQ49" s="556"/>
      <c r="AR49" s="556"/>
      <c r="AS49" s="1211">
        <v>23</v>
      </c>
    </row>
    <row customHeight="1" ht="1.05">
      <c r="A50" s="1419" t="s">
        <v>161</v>
      </c>
      <c r="B50" s="1419" t="s">
        <v>162</v>
      </c>
      <c r="C50" s="1419" t="s">
        <v>163</v>
      </c>
      <c r="D50" s="1419" t="s">
        <v>164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C1784-CB5C-9FC5-03B8-6DB05EAEA82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7"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7"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7"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7"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7"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7"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567">
        <f>STRCHECKDATE(V50:AL50)</f>
      </c>
      <c r="AO49" s="556"/>
      <c r="AP49" s="556" t="str">
        <f>IF(T49="","",T49)</f>
        <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200F6-5A4B-D748-2AA8-577B7929767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95" width="12.28125" hidden="1" customWidth="1"/>
    <col min="15" max="15" style="3595"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7"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7"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7"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7"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7"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7"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7"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114</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4.2">
      <c r="A54" s="1431" t="s">
        <v>215</v>
      </c>
      <c r="B54" s="1431" t="s">
        <v>216</v>
      </c>
      <c r="C54" s="1431" t="s">
        <v>217</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7" customFormat="1" customHeight="1" ht="4.2">
      <c r="A55" s="1431" t="s">
        <v>215</v>
      </c>
      <c r="B55" s="1431" t="s">
        <v>216</v>
      </c>
      <c r="C55" s="1430"/>
      <c r="D55" s="1430"/>
      <c r="E55" s="2346"/>
      <c r="F55" s="2345"/>
      <c r="G55" s="1430"/>
      <c r="H55" s="1430"/>
      <c r="I55" s="1430"/>
      <c r="J55" s="1430"/>
      <c r="K55" s="1430"/>
      <c r="L55" s="1433"/>
      <c r="M55" s="1435"/>
      <c r="N55" s="1435"/>
      <c r="O55" s="40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7" customFormat="1" customHeight="1" ht="4.2">
      <c r="A56" s="1431" t="s">
        <v>215</v>
      </c>
      <c r="B56" s="1431"/>
      <c r="C56" s="1431"/>
      <c r="D56" s="1431"/>
      <c r="E56" s="2345"/>
      <c r="F56" s="1431"/>
      <c r="G56" s="1431"/>
      <c r="H56" s="1431"/>
      <c r="I56" s="1431"/>
      <c r="J56" s="1431"/>
      <c r="K56" s="1431"/>
      <c r="L56" s="1437"/>
      <c r="M56" s="1435"/>
      <c r="N56" s="1435"/>
      <c r="O56" s="407"/>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7"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DD8A8-A09D-A536-B278-9DF9C863EF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95" width="12.28125" hidden="1" customWidth="1"/>
    <col min="15" max="15" style="3595"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7"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7"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7"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7"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7"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7"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7"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114</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1.05">
      <c r="A54" s="1323" t="s">
        <v>215</v>
      </c>
      <c r="B54" s="1323" t="s">
        <v>216</v>
      </c>
      <c r="C54" s="1323" t="s">
        <v>217</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7" customFormat="1" customHeight="1" ht="1.05">
      <c r="A55" s="1323" t="s">
        <v>215</v>
      </c>
      <c r="B55" s="1323" t="s">
        <v>216</v>
      </c>
      <c r="C55" s="2030"/>
      <c r="D55" s="2030"/>
      <c r="E55" s="2346"/>
      <c r="F55" s="2345"/>
      <c r="G55" s="2030"/>
      <c r="H55" s="2030"/>
      <c r="I55" s="2030"/>
      <c r="J55" s="2030"/>
      <c r="K55" s="2030"/>
      <c r="L55" s="1436"/>
      <c r="M55" s="2031"/>
      <c r="N55" s="2031"/>
      <c r="O55" s="1691"/>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7" customFormat="1" customHeight="1" ht="1.05">
      <c r="A56" s="1323" t="s">
        <v>215</v>
      </c>
      <c r="B56" s="1323"/>
      <c r="C56" s="1323"/>
      <c r="D56" s="1323"/>
      <c r="E56" s="2345"/>
      <c r="F56" s="1323"/>
      <c r="G56" s="1323"/>
      <c r="H56" s="1323"/>
      <c r="I56" s="1323"/>
      <c r="J56" s="1323"/>
      <c r="K56" s="1323"/>
      <c r="L56" s="1366"/>
      <c r="M56" s="2031"/>
      <c r="N56" s="2031"/>
      <c r="O56" s="1691"/>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7"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B7AD8-A78E-6EBC-1118-9BB354015C0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7"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7"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7"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7"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7"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7"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12" customFormat="1" customHeight="1" ht="24">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413</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1F688-2048-0CA8-3908-F98A73FFCAB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3595" width="3.7109375" hidden="1"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7"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7"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7"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7"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7"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7"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173</v>
      </c>
      <c r="B44" s="1419" t="s">
        <v>174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173</v>
      </c>
      <c r="B45" s="1419" t="s">
        <v>174</v>
      </c>
      <c r="C45" s="1419" t="s">
        <v>175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173</v>
      </c>
      <c r="B46" s="1419" t="s">
        <v>174</v>
      </c>
      <c r="C46" s="1419" t="s">
        <v>175</v>
      </c>
      <c r="D46" s="1419" t="s">
        <v>176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7" customFormat="1" customHeight="1" ht="0">
      <c r="A47" s="1399" t="s">
        <v>173</v>
      </c>
      <c r="B47" s="1399" t="s">
        <v>174</v>
      </c>
      <c r="C47" s="1399" t="s">
        <v>175</v>
      </c>
      <c r="D47" s="1399" t="s">
        <v>176</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173</v>
      </c>
      <c r="B48" s="1419" t="s">
        <v>174</v>
      </c>
      <c r="C48" s="1419" t="s">
        <v>175</v>
      </c>
      <c r="D48" s="1419" t="s">
        <v>176</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173</v>
      </c>
      <c r="B49" s="1419" t="s">
        <v>174</v>
      </c>
      <c r="C49" s="1419" t="s">
        <v>175</v>
      </c>
      <c r="D49" s="1419" t="s">
        <v>176</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1.05">
      <c r="A50" s="1419" t="s">
        <v>173</v>
      </c>
      <c r="B50" s="1419" t="s">
        <v>174</v>
      </c>
      <c r="C50" s="1419" t="s">
        <v>175</v>
      </c>
      <c r="D50" s="1419" t="s">
        <v>176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173</v>
      </c>
      <c r="B51" s="1419" t="s">
        <v>174</v>
      </c>
      <c r="C51" s="1419" t="s">
        <v>175</v>
      </c>
      <c r="D51" s="1419" t="s">
        <v>176</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173</v>
      </c>
      <c r="B52" s="1419" t="s">
        <v>174</v>
      </c>
      <c r="C52" s="1419" t="s">
        <v>175</v>
      </c>
      <c r="D52" s="1419" t="s">
        <v>176</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173</v>
      </c>
      <c r="B53" s="1419" t="s">
        <v>174</v>
      </c>
      <c r="C53" s="1419" t="s">
        <v>175</v>
      </c>
      <c r="D53" s="1419" t="s">
        <v>176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173</v>
      </c>
      <c r="B54" s="1399" t="s">
        <v>174</v>
      </c>
      <c r="C54" s="1399" t="s">
        <v>175</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173</v>
      </c>
      <c r="B55" s="1399" t="s">
        <v>174</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173</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81968-1FA7-2A8E-6E58-75BACBDFFD2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3595" width="3.7109375" hidden="1"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7"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7"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7"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7"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7"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7"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7" customFormat="1" customHeight="1" ht="0">
      <c r="A47" s="1399" t="s">
        <v>185</v>
      </c>
      <c r="B47" s="1399" t="s">
        <v>186</v>
      </c>
      <c r="C47" s="1399" t="s">
        <v>187</v>
      </c>
      <c r="D47" s="1399" t="s">
        <v>188</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85331-CD37-54D9-0C18-7922FE700E8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3595" width="3.7109375" hidden="1"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7"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7"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7"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7"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7"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7"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7" customFormat="1" customHeight="1" ht="0">
      <c r="A47" s="1399" t="s">
        <v>191</v>
      </c>
      <c r="B47" s="1399" t="s">
        <v>192</v>
      </c>
      <c r="C47" s="1399" t="s">
        <v>193</v>
      </c>
      <c r="D47" s="1399" t="s">
        <v>194</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0">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0">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7" customFormat="1" customHeight="1" ht="0">
      <c r="A55" s="1399" t="s">
        <v>191</v>
      </c>
      <c r="B55" s="1399" t="s">
        <v>192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7" customFormat="1" customHeight="1" ht="0">
      <c r="A56" s="1399" t="s">
        <v>191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7"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90125-6CD8-275F-E808-F7BB548DF40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5" width="19.140625" hidden="1" customWidth="1"/>
    <col min="14" max="15" style="3595" width="12.28125" hidden="1" customWidth="1"/>
    <col min="16" max="16" style="3595" width="23.421875" hidden="1" customWidth="1"/>
    <col min="17" max="17" style="3595" width="3.7109375" hidden="1" customWidth="1"/>
    <col min="18" max="20" style="3592" width="3.00390625" customWidth="1"/>
    <col min="21" max="21" style="359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7"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7"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7"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7"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6"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6"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6"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ПАО "ОГК-2"</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7"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7"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7"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7"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7"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7"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7"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88</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458</v>
      </c>
      <c r="Y44" s="2368" t="s">
        <v>459</v>
      </c>
      <c r="Z44" s="2368"/>
      <c r="AA44" s="2368"/>
      <c r="AB44" s="2368"/>
      <c r="AC44" s="2350" t="s">
        <v>439</v>
      </c>
      <c r="AD44" s="2667"/>
      <c r="AE44" s="2370"/>
      <c r="AF44" s="2334"/>
      <c r="AG44" s="2350" t="s">
        <v>458</v>
      </c>
      <c r="AH44" s="2368" t="s">
        <v>459</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449</v>
      </c>
      <c r="AD46" s="2377" t="s">
        <v>450</v>
      </c>
      <c r="AE46" s="2378"/>
      <c r="AF46" s="2334"/>
      <c r="AG46" s="2381"/>
      <c r="AH46" s="2374"/>
      <c r="AI46" s="2373" t="s">
        <v>462</v>
      </c>
      <c r="AJ46" s="2326" t="s">
        <v>463</v>
      </c>
      <c r="AK46" s="2327"/>
      <c r="AL46" s="2373" t="s">
        <v>449</v>
      </c>
      <c r="AM46" s="2377" t="s">
        <v>450</v>
      </c>
      <c r="AN46" s="2378"/>
      <c r="AO46" s="2334"/>
      <c r="AP46" s="2337"/>
      <c r="AQ46" s="2183"/>
      <c r="AW46" s="1211">
        <v>26</v>
      </c>
    </row>
    <row customHeight="1" ht="65.25">
      <c r="A47" s="1315"/>
      <c r="B47" s="1315" t="s">
        <v>140</v>
      </c>
      <c r="C47" s="1315" t="s">
        <v>141</v>
      </c>
      <c r="D47" s="1315" t="s">
        <v>142</v>
      </c>
      <c r="E47" s="1366" t="s">
        <v>440</v>
      </c>
      <c r="F47" s="1366" t="s">
        <v>441</v>
      </c>
      <c r="G47" s="1366" t="s">
        <v>442</v>
      </c>
      <c r="H47" s="1366" t="s">
        <v>443</v>
      </c>
      <c r="I47" s="1366" t="s">
        <v>444</v>
      </c>
      <c r="J47" s="1366" t="s">
        <v>445</v>
      </c>
      <c r="K47" s="1366" t="s">
        <v>446</v>
      </c>
      <c r="L47" s="1366" t="s">
        <v>464</v>
      </c>
      <c r="M47" s="1366" t="s">
        <v>421</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35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114</v>
      </c>
      <c r="V48" s="1311" t="s">
        <v>102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47" customFormat="1" customHeight="1" ht="0">
      <c r="A53" s="1431" t="s">
        <v>179</v>
      </c>
      <c r="B53" s="1431" t="s">
        <v>180</v>
      </c>
      <c r="C53" s="1431" t="s">
        <v>181</v>
      </c>
      <c r="D53" s="1431" t="s">
        <v>182</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179</v>
      </c>
      <c r="B54" s="1323" t="s">
        <v>180</v>
      </c>
      <c r="C54" s="1323" t="s">
        <v>181</v>
      </c>
      <c r="D54" s="1323" t="s">
        <v>182</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179</v>
      </c>
      <c r="B55" s="1323" t="s">
        <v>180</v>
      </c>
      <c r="C55" s="1323" t="s">
        <v>181</v>
      </c>
      <c r="D55" s="1323" t="s">
        <v>182</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455</v>
      </c>
      <c r="AR55" s="567">
        <f>STRCHECKDATE(X57:AP57)</f>
      </c>
      <c r="AS55" s="556"/>
      <c r="AT55" s="556" t="str">
        <f>IF(V55="","",V55)</f>
        <v/>
      </c>
      <c r="AU55" s="556"/>
      <c r="AV55" s="556"/>
      <c r="AW55" s="1211">
        <v>21</v>
      </c>
    </row>
    <row customHeight="1" ht="11.549999999999999">
      <c r="A56" s="1323" t="s">
        <v>179</v>
      </c>
      <c r="B56" s="1323" t="s">
        <v>180</v>
      </c>
      <c r="C56" s="1323" t="s">
        <v>181</v>
      </c>
      <c r="D56" s="1323" t="s">
        <v>182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7"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7"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418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7"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419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7"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F509E-B4F8-306E-E5F1-43935B813FA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2791" width="3.00390625" customWidth="1"/>
    <col min="17" max="17" style="3516" width="3.00390625" customWidth="1"/>
    <col min="18" max="18" style="3592" width="3.00390625" customWidth="1"/>
    <col min="19" max="19" style="359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7"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47"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7"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7"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7"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7"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7"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7"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5" customFormat="1" customHeight="1" ht="14.25" hidden="1">
      <c r="M23" s="1564"/>
      <c r="N23" s="1564"/>
      <c r="O23" s="1565" t="s">
        <v>421</v>
      </c>
      <c r="P23" s="1564"/>
      <c r="Q23" s="1566"/>
      <c r="R23" s="1566"/>
      <c r="Y23" s="1563" t="s">
        <v>423</v>
      </c>
      <c r="AA23" s="1563" t="s">
        <v>424</v>
      </c>
      <c r="AB23" s="1563" t="s">
        <v>472</v>
      </c>
      <c r="AE23" s="1563" t="s">
        <v>473</v>
      </c>
      <c r="AF23" s="1563" t="s">
        <v>472</v>
      </c>
      <c r="AI23" s="1563" t="s">
        <v>474</v>
      </c>
      <c r="AJ23" s="1563" t="s">
        <v>472</v>
      </c>
      <c r="AM23" s="1563" t="s">
        <v>475</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ПАО "ОГК-2"</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7"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7"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7"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7"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7"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7"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7"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88</v>
      </c>
      <c r="T40" s="2265" t="s">
        <v>476</v>
      </c>
      <c r="U40" s="357"/>
      <c r="V40" s="2331"/>
      <c r="W40" s="2331"/>
      <c r="X40" s="2331"/>
      <c r="Y40" s="2331"/>
      <c r="Z40" s="2332"/>
      <c r="AA40" s="2392" t="s">
        <v>433</v>
      </c>
      <c r="AB40" s="2384" t="s">
        <v>477</v>
      </c>
      <c r="AC40" s="2347"/>
      <c r="AD40" s="2347"/>
      <c r="AE40" s="2385"/>
      <c r="AF40" s="2347" t="s">
        <v>478</v>
      </c>
      <c r="AG40" s="2347"/>
      <c r="AH40" s="2347"/>
      <c r="AI40" s="2385"/>
      <c r="AJ40" s="2384" t="s">
        <v>479</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480</v>
      </c>
      <c r="W41" s="2183"/>
      <c r="X41" s="2350" t="s">
        <v>439</v>
      </c>
      <c r="Y41" s="2369"/>
      <c r="Z41" s="2370"/>
      <c r="AA41" s="2393"/>
      <c r="AB41" s="2386"/>
      <c r="AC41" s="2387"/>
      <c r="AD41" s="2387"/>
      <c r="AE41" s="2388"/>
      <c r="AF41" s="2387"/>
      <c r="AG41" s="2387"/>
      <c r="AH41" s="2387"/>
      <c r="AI41" s="2388"/>
      <c r="AJ41" s="2386"/>
      <c r="AK41" s="2387"/>
      <c r="AL41" s="2387"/>
      <c r="AM41" s="2387"/>
      <c r="AN41" s="2183" t="s">
        <v>480</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140</v>
      </c>
      <c r="C43" s="1426" t="s">
        <v>141</v>
      </c>
      <c r="D43" s="1426" t="s">
        <v>142</v>
      </c>
      <c r="E43" s="1420" t="s">
        <v>440</v>
      </c>
      <c r="F43" s="1420" t="s">
        <v>441</v>
      </c>
      <c r="G43" s="1420" t="s">
        <v>442</v>
      </c>
      <c r="H43" s="1420" t="s">
        <v>443</v>
      </c>
      <c r="I43" s="1420" t="s">
        <v>444</v>
      </c>
      <c r="J43" s="1420" t="s">
        <v>445</v>
      </c>
      <c r="K43" s="1420" t="s">
        <v>446</v>
      </c>
      <c r="L43" s="1420" t="s">
        <v>421</v>
      </c>
      <c r="Q43" s="347"/>
      <c r="R43" s="432"/>
      <c r="S43" s="2329"/>
      <c r="T43" s="2265"/>
      <c r="U43" s="358"/>
      <c r="V43" s="1386" t="s">
        <v>481</v>
      </c>
      <c r="W43" s="1386" t="s">
        <v>482</v>
      </c>
      <c r="X43" s="1394" t="s">
        <v>449</v>
      </c>
      <c r="Y43" s="2326" t="s">
        <v>450</v>
      </c>
      <c r="Z43" s="2327"/>
      <c r="AA43" s="2394"/>
      <c r="AB43" s="2389"/>
      <c r="AC43" s="2390"/>
      <c r="AD43" s="2390"/>
      <c r="AE43" s="2391"/>
      <c r="AF43" s="2390"/>
      <c r="AG43" s="2390"/>
      <c r="AH43" s="2390"/>
      <c r="AI43" s="2391"/>
      <c r="AJ43" s="2389"/>
      <c r="AK43" s="2390"/>
      <c r="AL43" s="2390"/>
      <c r="AM43" s="2391"/>
      <c r="AN43" s="1916" t="s">
        <v>481</v>
      </c>
      <c r="AO43" s="1916" t="s">
        <v>482</v>
      </c>
      <c r="AP43" s="1394" t="s">
        <v>449</v>
      </c>
      <c r="AQ43" s="2326" t="s">
        <v>450</v>
      </c>
      <c r="AR43" s="2327"/>
      <c r="AS43" s="2335"/>
      <c r="AT43" s="2338"/>
      <c r="AU43" s="2183"/>
      <c r="BA43" s="1211">
        <v>14</v>
      </c>
    </row>
    <row s="335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114</v>
      </c>
      <c r="T44" s="1311" t="s">
        <v>102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203</v>
      </c>
      <c r="B46" s="1419" t="s">
        <v>204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203</v>
      </c>
      <c r="B47" s="1419" t="s">
        <v>204</v>
      </c>
      <c r="C47" s="1419" t="s">
        <v>205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203</v>
      </c>
      <c r="B48" s="1419" t="s">
        <v>204</v>
      </c>
      <c r="C48" s="1419" t="s">
        <v>205</v>
      </c>
      <c r="D48" s="1419" t="s">
        <v>206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47" customFormat="1" customHeight="1" ht="1.05">
      <c r="A49" s="1399" t="s">
        <v>203</v>
      </c>
      <c r="B49" s="1399" t="s">
        <v>204</v>
      </c>
      <c r="C49" s="1399" t="s">
        <v>205</v>
      </c>
      <c r="D49" s="1399" t="s">
        <v>206</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7" customFormat="1" customHeight="1" ht="1.05">
      <c r="A50" s="1399" t="s">
        <v>203</v>
      </c>
      <c r="B50" s="1399" t="s">
        <v>204</v>
      </c>
      <c r="C50" s="1399" t="s">
        <v>205</v>
      </c>
      <c r="D50" s="1399" t="s">
        <v>206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203</v>
      </c>
      <c r="B51" s="1419" t="s">
        <v>204</v>
      </c>
      <c r="C51" s="1419" t="s">
        <v>205</v>
      </c>
      <c r="D51" s="1419" t="s">
        <v>206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483</v>
      </c>
      <c r="AV51" s="567">
        <f>STRCHECKDATE(V54:AT54)</f>
      </c>
      <c r="AW51" s="556"/>
      <c r="AX51" s="556" t="str">
        <f>IF(T51="","",T51)</f>
        <v/>
      </c>
      <c r="AY51" s="556"/>
      <c r="AZ51" s="556"/>
      <c r="BA51" s="1211">
        <v>21</v>
      </c>
    </row>
    <row customHeight="1" ht="11.549999999999999">
      <c r="A52" s="1419" t="s">
        <v>203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203</v>
      </c>
      <c r="B54" s="1419" t="s">
        <v>204</v>
      </c>
      <c r="C54" s="1419" t="s">
        <v>205</v>
      </c>
      <c r="D54" s="1419" t="s">
        <v>206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203</v>
      </c>
      <c r="B55" s="1419" t="s">
        <v>204</v>
      </c>
      <c r="C55" s="1419" t="s">
        <v>205</v>
      </c>
      <c r="D55" s="1419" t="s">
        <v>206</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7" customFormat="1" customHeight="1" ht="1.05">
      <c r="A56" s="1399" t="s">
        <v>203</v>
      </c>
      <c r="B56" s="1399" t="s">
        <v>204</v>
      </c>
      <c r="C56" s="1399" t="s">
        <v>205</v>
      </c>
      <c r="D56" s="1399" t="s">
        <v>206</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6" customFormat="1" customHeight="1" ht="1.05">
      <c r="A57" s="1399" t="s">
        <v>203</v>
      </c>
      <c r="B57" s="1399" t="s">
        <v>204</v>
      </c>
      <c r="C57" s="1399" t="s">
        <v>205</v>
      </c>
      <c r="D57" s="1399" t="s">
        <v>206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7" customFormat="1" customHeight="1" ht="1.05">
      <c r="A58" s="1399" t="s">
        <v>203</v>
      </c>
      <c r="B58" s="1399" t="s">
        <v>204</v>
      </c>
      <c r="C58" s="1399" t="s">
        <v>205</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7" customFormat="1" customHeight="1" ht="1.05">
      <c r="A59" s="1399" t="s">
        <v>203</v>
      </c>
      <c r="B59" s="1399" t="s">
        <v>204</v>
      </c>
      <c r="C59" s="1370"/>
      <c r="D59" s="1370"/>
      <c r="E59" s="2315"/>
      <c r="F59" s="2314"/>
      <c r="G59" s="1370"/>
      <c r="H59" s="1370"/>
      <c r="I59" s="1370"/>
      <c r="J59" s="1370"/>
      <c r="K59" s="1370"/>
      <c r="L59" s="1395"/>
      <c r="M59" s="1377"/>
      <c r="N59" s="1377"/>
      <c r="P59" s="1372"/>
      <c r="Q59" s="1373"/>
      <c r="R59" s="1372"/>
      <c r="S59" s="1378"/>
      <c r="T59" s="1381" t="s">
        <v>418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7" customFormat="1" customHeight="1" ht="1.05">
      <c r="A60" s="1399" t="s">
        <v>203</v>
      </c>
      <c r="B60" s="1399"/>
      <c r="C60" s="1399"/>
      <c r="D60" s="1399"/>
      <c r="E60" s="2315"/>
      <c r="F60" s="1399"/>
      <c r="G60" s="1399"/>
      <c r="H60" s="1399"/>
      <c r="I60" s="1399"/>
      <c r="J60" s="1399"/>
      <c r="K60" s="1399"/>
      <c r="L60" s="1402"/>
      <c r="M60" s="1377"/>
      <c r="N60" s="1377"/>
      <c r="O60" s="574"/>
      <c r="P60" s="436"/>
      <c r="Q60" s="1400"/>
      <c r="R60" s="436"/>
      <c r="S60" s="1378"/>
      <c r="T60" s="1381" t="s">
        <v>419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7" customFormat="1" customHeight="1" ht="1.05">
      <c r="A61" s="1399" t="s">
        <v>203</v>
      </c>
      <c r="B61" s="1399"/>
      <c r="C61" s="1399"/>
      <c r="D61" s="1399"/>
      <c r="E61" s="2314"/>
      <c r="F61" s="1399"/>
      <c r="G61" s="1399"/>
      <c r="H61" s="1399"/>
      <c r="I61" s="1399"/>
      <c r="J61" s="1399"/>
      <c r="K61" s="1399"/>
      <c r="L61" s="1402"/>
      <c r="M61" s="1377"/>
      <c r="N61" s="1377"/>
      <c r="O61" s="574"/>
      <c r="P61" s="436"/>
      <c r="Q61" s="1400"/>
      <c r="R61" s="436"/>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7"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8C9DA-FD68-CA58-72AD-DE371D2275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477"/>
      <c r="M19" s="1418"/>
      <c r="N19" s="1418"/>
      <c r="O19" s="1418"/>
      <c r="P19" s="1418"/>
      <c r="Q19" s="1427"/>
      <c r="R19" s="1427"/>
      <c r="S19" s="785"/>
      <c r="AB19" s="1422"/>
      <c r="AI19" s="1422"/>
      <c r="AL19" s="567"/>
      <c r="AM19" s="567"/>
      <c r="AN19" s="567"/>
      <c r="AO19" s="567"/>
      <c r="AP19" s="567"/>
      <c r="AQ19" s="1216">
        <v>0</v>
      </c>
    </row>
    <row s="2846"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492</v>
      </c>
      <c r="W38" s="2318" t="s">
        <v>438</v>
      </c>
      <c r="X38" s="2319"/>
      <c r="Y38" s="2318" t="s">
        <v>439</v>
      </c>
      <c r="Z38" s="2325"/>
      <c r="AA38" s="2319"/>
      <c r="AB38" s="2334"/>
      <c r="AC38" s="14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408" t="s">
        <v>495</v>
      </c>
      <c r="W39" s="1278" t="s">
        <v>496</v>
      </c>
      <c r="X39" s="1278" t="s">
        <v>497</v>
      </c>
      <c r="Y39" s="1413" t="s">
        <v>449</v>
      </c>
      <c r="Z39" s="2326" t="s">
        <v>450</v>
      </c>
      <c r="AA39" s="2327"/>
      <c r="AB39" s="2335"/>
      <c r="AC39" s="1408" t="s">
        <v>495</v>
      </c>
      <c r="AD39" s="1278" t="s">
        <v>496</v>
      </c>
      <c r="AE39" s="1278" t="s">
        <v>497</v>
      </c>
      <c r="AF39" s="1413" t="s">
        <v>449</v>
      </c>
      <c r="AG39" s="2326" t="s">
        <v>450</v>
      </c>
      <c r="AH39" s="2327"/>
      <c r="AI39" s="2335"/>
      <c r="AJ39" s="2338"/>
      <c r="AK39" s="2183"/>
      <c r="AQ39" s="1211">
        <v>34</v>
      </c>
    </row>
    <row s="335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498</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229</v>
      </c>
      <c r="B46" s="1419" t="s">
        <v>230</v>
      </c>
      <c r="C46" s="1419" t="s">
        <v>231</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498</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EE1E2-8539-8CE8-AAD8-A8D1BC9C9B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499</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234</v>
      </c>
      <c r="B46" s="1419" t="s">
        <v>235</v>
      </c>
      <c r="C46" s="1419" t="s">
        <v>236</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499</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44B98-0648-68BE-24B8-6D81BE6703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500</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239</v>
      </c>
      <c r="B46" s="1419" t="s">
        <v>240</v>
      </c>
      <c r="C46" s="1419" t="s">
        <v>241</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500</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C1188-24C2-06C8-C538-35A6EE46C5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244</v>
      </c>
      <c r="B46" s="1419" t="s">
        <v>245</v>
      </c>
      <c r="C46" s="1419" t="s">
        <v>246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2DF38-5A12-B584-0FE7-40DABB579DF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5" width="10.140625" hidden="1" customWidth="1"/>
    <col min="13" max="15" style="3595" width="10.140625" hidden="1" customWidth="1"/>
    <col min="16" max="16" style="2791" width="3.00390625" customWidth="1"/>
    <col min="17" max="17" style="3516" width="3.00390625" customWidth="1"/>
    <col min="18" max="18" style="3592" width="3.00390625" customWidth="1"/>
    <col min="19" max="19" style="359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47"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7"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7"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7"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7"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7"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7"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5"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473</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7"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7"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7"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7"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7"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7"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7"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88</v>
      </c>
      <c r="T37" s="2265" t="s">
        <v>502</v>
      </c>
      <c r="U37" s="393"/>
      <c r="V37" s="2331"/>
      <c r="W37" s="2331"/>
      <c r="X37" s="2331"/>
      <c r="Y37" s="2331"/>
      <c r="Z37" s="2331"/>
      <c r="AA37" s="2265" t="s">
        <v>433</v>
      </c>
      <c r="AB37" s="2264" t="s">
        <v>503</v>
      </c>
      <c r="AC37" s="2264" t="s">
        <v>477</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480</v>
      </c>
      <c r="W38" s="2183"/>
      <c r="X38" s="2350" t="s">
        <v>439</v>
      </c>
      <c r="Y38" s="2369"/>
      <c r="Z38" s="2369"/>
      <c r="AA38" s="2265"/>
      <c r="AB38" s="2264"/>
      <c r="AC38" s="2264"/>
      <c r="AD38" s="2159" t="s">
        <v>480</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140</v>
      </c>
      <c r="C40" s="1322" t="s">
        <v>141</v>
      </c>
      <c r="D40" s="1322" t="s">
        <v>142</v>
      </c>
      <c r="E40" s="1366" t="s">
        <v>440</v>
      </c>
      <c r="F40" s="1366" t="s">
        <v>441</v>
      </c>
      <c r="G40" s="1366" t="s">
        <v>442</v>
      </c>
      <c r="H40" s="1366" t="s">
        <v>443</v>
      </c>
      <c r="I40" s="1366" t="s">
        <v>444</v>
      </c>
      <c r="J40" s="1366" t="s">
        <v>445</v>
      </c>
      <c r="K40" s="1366" t="s">
        <v>446</v>
      </c>
      <c r="L40" s="1366" t="s">
        <v>421</v>
      </c>
      <c r="Q40" s="347"/>
      <c r="R40" s="432"/>
      <c r="S40" s="2329"/>
      <c r="T40" s="2265"/>
      <c r="U40" s="358"/>
      <c r="V40" s="2006" t="s">
        <v>481</v>
      </c>
      <c r="W40" s="2006" t="s">
        <v>482</v>
      </c>
      <c r="X40" s="1994" t="s">
        <v>449</v>
      </c>
      <c r="Y40" s="2326" t="s">
        <v>450</v>
      </c>
      <c r="Z40" s="2376"/>
      <c r="AA40" s="2265"/>
      <c r="AB40" s="2264"/>
      <c r="AC40" s="2264"/>
      <c r="AD40" s="2024" t="s">
        <v>481</v>
      </c>
      <c r="AE40" s="2015" t="s">
        <v>482</v>
      </c>
      <c r="AF40" s="1994" t="s">
        <v>449</v>
      </c>
      <c r="AG40" s="2326" t="s">
        <v>450</v>
      </c>
      <c r="AH40" s="2327"/>
      <c r="AI40" s="2335"/>
      <c r="AJ40" s="2338"/>
      <c r="AK40" s="2183"/>
      <c r="AQ40" s="1687">
        <v>14</v>
      </c>
    </row>
    <row s="335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114</v>
      </c>
      <c r="T41" s="1311" t="s">
        <v>102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47" customFormat="1" customHeight="1" ht="0">
      <c r="A46" s="1431" t="s">
        <v>209</v>
      </c>
      <c r="B46" s="1431" t="s">
        <v>210</v>
      </c>
      <c r="C46" s="1431" t="s">
        <v>211</v>
      </c>
      <c r="D46" s="1431" t="s">
        <v>212</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7" customFormat="1" customHeight="1" ht="0">
      <c r="A47" s="1431" t="s">
        <v>209</v>
      </c>
      <c r="B47" s="1431" t="s">
        <v>210</v>
      </c>
      <c r="C47" s="1431" t="s">
        <v>211</v>
      </c>
      <c r="D47" s="1431" t="s">
        <v>212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483</v>
      </c>
      <c r="AL48" s="1692">
        <f>STRCHECKDATE(#REF!)</f>
      </c>
      <c r="AM48" s="1680"/>
      <c r="AN48" s="1680" t="str">
        <f>IF(T48="","",T48)</f>
        <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7"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6"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7"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7"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418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7"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419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7"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419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7"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EF7EC-9D88-1988-8983-1211D0078F7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2791" width="3.7109375" hidden="1" customWidth="1"/>
    <col min="17" max="17" style="3516" width="3.7109375" hidden="1" customWidth="1"/>
    <col min="18" max="18" style="3592" width="3.00390625" customWidth="1"/>
    <col min="19" max="19" style="359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5"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7"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7"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7"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7"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7"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7"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7"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04" t="s">
        <v>481</v>
      </c>
      <c r="W44" s="1504" t="s">
        <v>482</v>
      </c>
      <c r="X44" s="1504" t="s">
        <v>481</v>
      </c>
      <c r="Y44" s="1504" t="s">
        <v>482</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449</v>
      </c>
      <c r="AY44" s="2326" t="s">
        <v>450</v>
      </c>
      <c r="AZ44" s="2327"/>
      <c r="BA44" s="2335"/>
      <c r="BB44" s="2338"/>
      <c r="BC44" s="2183"/>
      <c r="BI44" s="1211">
        <v>14</v>
      </c>
    </row>
    <row s="335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7" customFormat="1" customHeight="1" ht="0">
      <c r="A49" s="1399" t="s">
        <v>249</v>
      </c>
      <c r="B49" s="1399" t="s">
        <v>250</v>
      </c>
      <c r="C49" s="1399" t="s">
        <v>251</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7" customFormat="1" customHeight="1" ht="0">
      <c r="A50" s="1399" t="s">
        <v>249</v>
      </c>
      <c r="B50" s="1399" t="s">
        <v>250</v>
      </c>
      <c r="C50" s="1399" t="s">
        <v>251</v>
      </c>
      <c r="D50" s="1399" t="s">
        <v>518</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249</v>
      </c>
      <c r="B51" s="1399" t="s">
        <v>250</v>
      </c>
      <c r="C51" s="1399" t="s">
        <v>251</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249</v>
      </c>
      <c r="B58" s="1399" t="s">
        <v>250</v>
      </c>
      <c r="C58" s="1399" t="s">
        <v>251</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249</v>
      </c>
      <c r="B59" s="1399" t="s">
        <v>250</v>
      </c>
      <c r="C59" s="1399" t="s">
        <v>251</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A9C68-8DB2-7FF8-B4B6-91469C5114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269</v>
      </c>
      <c r="B46" s="1419" t="s">
        <v>270</v>
      </c>
      <c r="C46" s="1419" t="s">
        <v>271</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9F7DA-D184-C272-EF78-9EE56AE2A42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EF3A1-FA98-6158-772A-ABDC3853E8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2791" width="3.7109375" hidden="1" customWidth="1"/>
    <col min="17" max="17" style="3516" width="3.7109375" hidden="1" customWidth="1"/>
    <col min="18" max="18" style="3592" width="3.00390625" customWidth="1"/>
    <col min="19" max="19" style="359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5"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7"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7"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7"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7"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7"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7"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7"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432</v>
      </c>
      <c r="W41" s="2331"/>
      <c r="X41" s="2331"/>
      <c r="Y41" s="2331"/>
      <c r="Z41" s="2331"/>
      <c r="AA41" s="2331"/>
      <c r="AB41" s="2332"/>
      <c r="AC41" s="2333" t="s">
        <v>433</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7"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7"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BA6D9-46B8-45A8-11CB-CD9CB803B97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6"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88</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114</v>
      </c>
      <c r="T41" s="1311" t="s">
        <v>102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254</v>
      </c>
      <c r="B47" s="1419" t="s">
        <v>255</v>
      </c>
      <c r="C47" s="1419" t="s">
        <v>256</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A5D0B-8148-5298-D7D8-053DD428FF9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6"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7"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7"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7"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7"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7"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7"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7"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88</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114</v>
      </c>
      <c r="T41" s="1311" t="s">
        <v>102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160D8-2DD3-46D8-5418-CECDDC37DFD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4" width="19.140625" hidden="1" customWidth="1"/>
    <col min="13" max="14" style="2791" width="12.28125" hidden="1" customWidth="1"/>
    <col min="15" max="15" style="2791" width="23.421875" hidden="1" customWidth="1"/>
    <col min="16" max="16" style="2791" width="3.7109375" hidden="1" customWidth="1"/>
    <col min="17" max="17" style="3516" width="3.7109375" hidden="1" customWidth="1"/>
    <col min="18" max="18" style="3592" width="3.00390625" customWidth="1"/>
    <col min="19" max="19" style="359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5"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7"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7"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7"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7"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7"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7"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7"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7"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7"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2DB6C-3348-D318-4998-6BB518A9635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0"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9" width="8.00390625" customWidth="1"/>
    <col min="22" max="26" style="2846"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47"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6" customFormat="1" customHeight="1" ht="11.25" hidden="1">
      <c r="A8" s="1043"/>
      <c r="C8" s="1692"/>
      <c r="D8" s="593"/>
      <c r="H8" s="1216">
        <v>4</v>
      </c>
      <c r="I8" s="1216">
        <v>4</v>
      </c>
      <c r="L8" s="1692"/>
      <c r="M8" s="1692"/>
      <c r="R8" s="1692"/>
      <c r="AF8" s="1216">
        <v>0</v>
      </c>
    </row>
    <row s="2846"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ПАО "ОГК-2"</v>
      </c>
      <c r="F22" s="2305"/>
      <c r="G22" s="2305"/>
      <c r="H22" s="2305"/>
      <c r="I22" s="2305"/>
      <c r="AF22" s="1687">
        <v>24</v>
      </c>
    </row>
    <row customHeight="1" ht="11.549999999999999">
      <c r="E23" s="1191"/>
      <c r="F23" s="1191"/>
      <c r="G23" s="1191"/>
      <c r="H23" s="1191"/>
      <c r="I23" s="1191"/>
      <c r="AF23" s="1687">
        <v>11</v>
      </c>
    </row>
    <row s="2847" customFormat="1" customHeight="1" ht="1.05">
      <c r="A24" s="1223"/>
      <c r="D24" s="1698"/>
      <c r="H24" s="945"/>
      <c r="I24" s="945" t="s">
        <v>121</v>
      </c>
      <c r="AF24" s="1692">
        <v>1</v>
      </c>
    </row>
    <row customHeight="1" ht="11.549999999999999">
      <c r="E25" s="767"/>
      <c r="F25" s="2423" t="s">
        <v>110</v>
      </c>
      <c r="G25" s="2424"/>
      <c r="H25" s="1708" t="str">
        <f>IF(H24="","",INDEX(DIFFERENTIATION_UNMERGE_VD,MATCH(H24,DIFFERENTIATION_ID_DIFF,0)))</f>
        <v/>
      </c>
      <c r="I25" s="170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88</v>
      </c>
      <c r="F29" s="1709" t="s">
        <v>305</v>
      </c>
      <c r="G29" s="1709" t="s">
        <v>569</v>
      </c>
      <c r="H29" s="1709" t="s">
        <v>306</v>
      </c>
      <c r="I29" s="1709" t="s">
        <v>306</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555</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555</v>
      </c>
      <c r="H32" s="613"/>
      <c r="I32" s="613"/>
      <c r="J32" s="345" t="str">
        <f>FHD_NOTE_P_3</f>
        <v/>
      </c>
      <c r="K32" s="1692" t="str">
        <f>IF((LEN(E32)-LEN(SUBSTITUTE(E32,".","")))/LEN(".")=1,"p","")</f>
        <v>p</v>
      </c>
      <c r="AF32" s="1687">
        <v>11</v>
      </c>
    </row>
    <row customHeight="1" ht="11.25">
      <c r="A33" s="2427" t="s">
        <v>571</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555</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6"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6"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6"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6"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6"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6"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6" customFormat="1" customHeight="1" ht="15">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6" customFormat="1" customHeight="1" ht="11.549999999999999">
      <c r="A46" s="1043"/>
      <c r="C46" s="1692"/>
      <c r="D46" s="630"/>
      <c r="E46" s="602" t="str">
        <f>FHD_NUM_P_10</f>
        <v>2.3.2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6" customFormat="1" customHeight="1" ht="11.25">
      <c r="A47" s="1045" t="s">
        <v>576</v>
      </c>
      <c r="C47" s="1692"/>
      <c r="D47" s="631"/>
      <c r="E47" s="602" t="str">
        <f>FHD_NUM_P_11</f>
        <v>2.4</v>
      </c>
      <c r="F47" s="1580" t="str">
        <f>FHD_P_11</f>
        <v>Расходы на приобретение холодной воды, используемой в технологическом процессе</v>
      </c>
      <c r="G47" s="1934" t="s">
        <v>555</v>
      </c>
      <c r="H47" s="613"/>
      <c r="I47" s="613"/>
      <c r="J47" s="345" t="str">
        <f>FHD_NOTE_P_11</f>
        <v/>
      </c>
      <c r="K47" s="1692" t="str">
        <f>IF((LEN(E47)-LEN(SUBSTITUTE(E47,".","")))/LEN(".")=1,"p","")</f>
        <v>p</v>
      </c>
      <c r="L47" s="1692"/>
      <c r="M47" s="1692"/>
      <c r="R47" s="1692"/>
      <c r="U47" s="600"/>
      <c r="AA47" s="1688"/>
      <c r="AB47" s="1688"/>
      <c r="AC47" s="1688"/>
      <c r="AD47" s="1688"/>
      <c r="AE47" s="1688"/>
      <c r="AF47" s="1216">
        <v>0</v>
      </c>
    </row>
    <row s="2846" customFormat="1" customHeight="1" ht="18.75">
      <c r="A48" s="1045" t="s">
        <v>577</v>
      </c>
      <c r="C48" s="1692"/>
      <c r="D48" s="1694"/>
      <c r="E48" s="602" t="str">
        <f>FHD_NUM_P_12</f>
        <v>2.5</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4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
      </c>
      <c r="K49" s="1692" t="str">
        <f>IF((LEN(E49)-LEN(SUBSTITUTE(E49,".","")))/LEN(".")=1,"p","")</f>
        <v>p</v>
      </c>
      <c r="L49" s="786"/>
      <c r="M49" s="786"/>
      <c r="R49" s="786"/>
      <c r="U49" s="787"/>
      <c r="AA49" s="788"/>
      <c r="AB49" s="788"/>
      <c r="AC49" s="788"/>
      <c r="AD49" s="788"/>
      <c r="AE49" s="788"/>
      <c r="AF49" s="785">
        <v>11</v>
      </c>
    </row>
    <row s="344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4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6"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6"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6"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6"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6" customFormat="1" customHeight="1" ht="11.549999999999999">
      <c r="A56" s="1043"/>
      <c r="C56" s="1692"/>
      <c r="D56" s="631"/>
      <c r="E56" s="602" t="str">
        <f>FHD_NUM_P_20</f>
        <v>2.8.1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6" customFormat="1" customHeight="1" ht="11.549999999999999">
      <c r="A57" s="1043"/>
      <c r="C57" s="1692"/>
      <c r="D57" s="631"/>
      <c r="E57" s="602" t="str">
        <f>FHD_NUM_P_21</f>
        <v>2.8.2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6"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6" customFormat="1" customHeight="1" ht="11.549999999999999">
      <c r="A59" s="1043"/>
      <c r="C59" s="1692"/>
      <c r="D59" s="631"/>
      <c r="E59" s="602" t="str">
        <f>FHD_NUM_P_23</f>
        <v>2.10</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6" customFormat="1" customHeight="1" ht="11.549999999999999">
      <c r="A60" s="1043"/>
      <c r="C60" s="1692"/>
      <c r="D60" s="631"/>
      <c r="E60" s="602" t="str">
        <f>FHD_NUM_P_24</f>
        <v>2.10.1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6" customFormat="1" customHeight="1" ht="11.549999999999999">
      <c r="A61" s="1043"/>
      <c r="C61" s="1692"/>
      <c r="D61" s="631"/>
      <c r="E61" s="602" t="str">
        <f>FHD_NUM_P_25</f>
        <v>2.10.2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6" customFormat="1" customHeight="1" ht="11.549999999999999">
      <c r="A62" s="1043"/>
      <c r="C62" s="1692"/>
      <c r="D62" s="1694"/>
      <c r="E62" s="602" t="str">
        <f>FHD_NUM_P_26</f>
        <v>2.11</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6" customFormat="1" customHeight="1" ht="11.549999999999999">
      <c r="A63" s="1043"/>
      <c r="C63" s="1692"/>
      <c r="D63" s="1694"/>
      <c r="E63" s="602" t="str">
        <f>FHD_NUM_P_27</f>
        <v>2.11.1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6" customFormat="1" customHeight="1" ht="11.549999999999999">
      <c r="A64" s="1043"/>
      <c r="C64" s="1692"/>
      <c r="D64" s="1694"/>
      <c r="E64" s="602" t="str">
        <f>FHD_NUM_P_28</f>
        <v>2.11.2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6"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555</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6"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6" customFormat="1" customHeight="1" ht="23.25" hidden="1">
      <c r="A67" s="2427" t="s">
        <v>579</v>
      </c>
      <c r="C67" s="1692"/>
      <c r="D67" s="1694"/>
      <c r="E67" s="602" t="str">
        <f>FHD_NUM_P_31</f>
        <v/>
      </c>
      <c r="F67" s="1580" t="str">
        <f>FHD_P_31</f>
        <v/>
      </c>
      <c r="G67" s="1934" t="s">
        <v>555</v>
      </c>
      <c r="H67" s="613"/>
      <c r="I67" s="613"/>
      <c r="J67" s="345" t="str">
        <f>FHD_NOTE_P_31</f>
        <v/>
      </c>
      <c r="K67" s="1692" t="str">
        <f>IF((LEN(E67)-LEN(SUBSTITUTE(E67,".","")))/LEN(".")=1,"p","")</f>
        <v/>
      </c>
      <c r="L67" s="1692"/>
      <c r="M67" s="1692"/>
      <c r="R67" s="1692"/>
      <c r="U67" s="600"/>
      <c r="AA67" s="1688"/>
      <c r="AB67" s="1688"/>
      <c r="AC67" s="1688"/>
      <c r="AD67" s="1688"/>
      <c r="AE67" s="1688"/>
      <c r="AF67" s="1216">
        <v>22</v>
      </c>
    </row>
    <row s="2846" customFormat="1" customHeight="1" ht="47.25" hidden="1">
      <c r="A68" s="2427"/>
      <c r="C68" s="1692"/>
      <c r="D68" s="1694"/>
      <c r="E68" s="602" t="str">
        <f>FHD_NUM_P_32</f>
        <v/>
      </c>
      <c r="F68" s="1706" t="str">
        <f>FHD_P_32</f>
        <v/>
      </c>
      <c r="G68" s="1934" t="s">
        <v>309</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6"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7" customFormat="1" customHeight="1" ht="1.05">
      <c r="A70" s="1223"/>
      <c r="D70" s="604"/>
      <c r="E70" s="1069" t="str">
        <f>E69&amp;".0"</f>
        <v>2.13.0</v>
      </c>
      <c r="F70" s="1047"/>
      <c r="G70" s="1069"/>
      <c r="H70" s="1048"/>
      <c r="I70" s="1048"/>
      <c r="J70" s="1049"/>
      <c r="K70" s="1692" t="str">
        <f>IF((LEN(E70)-LEN(SUBSTITUTE(E70,".","")))/LEN(".")=1,"p","")</f>
        <v/>
      </c>
      <c r="AF70" s="1692">
        <v>1</v>
      </c>
    </row>
    <row s="2846"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6" customFormat="1" customHeight="1" ht="18.75">
      <c r="A72" s="1045" t="s">
        <v>581</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555</v>
      </c>
      <c r="H72" s="613"/>
      <c r="I72" s="613"/>
      <c r="J72" s="345" t="str">
        <f>FHD_NOTE_P_34</f>
        <v/>
      </c>
      <c r="K72" s="599"/>
      <c r="L72" s="1692"/>
      <c r="M72" s="1692"/>
      <c r="R72" s="1692"/>
      <c r="U72" s="600"/>
      <c r="AA72" s="1688"/>
      <c r="AB72" s="1688"/>
      <c r="AC72" s="1688"/>
      <c r="AD72" s="1688"/>
      <c r="AE72" s="1688"/>
      <c r="AF72" s="1216">
        <v>0</v>
      </c>
    </row>
    <row s="2846"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6"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6" customFormat="1" customHeight="1" ht="19.95">
      <c r="A75" s="1043"/>
      <c r="C75" s="1692"/>
      <c r="D75" s="1694"/>
      <c r="E75" s="602" t="str">
        <f>FHD_NUM_P_37</f>
        <v>5</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6" customFormat="1" customHeight="1" ht="19.95">
      <c r="A76" s="1043"/>
      <c r="C76" s="1692"/>
      <c r="D76" s="1694"/>
      <c r="E76" s="602" t="str">
        <f>FHD_NUM_P_38</f>
        <v>5.1</v>
      </c>
      <c r="F76" s="1580" t="str">
        <f>FHD_P_38</f>
        <v>Изменение стоимости основных фондов за счет:</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6"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6"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6" customFormat="1" customHeight="1" ht="19.95">
      <c r="A79" s="1043"/>
      <c r="C79" s="1692"/>
      <c r="D79" s="1694"/>
      <c r="E79" s="602" t="str">
        <f>FHD_NUM_P_41</f>
        <v>5.2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6" customFormat="1" customHeight="1" ht="19.95" hidden="1">
      <c r="A80" s="1045" t="s">
        <v>582</v>
      </c>
      <c r="C80" s="1692"/>
      <c r="D80" s="1694"/>
      <c r="E80" s="602" t="str">
        <f>FHD_NUM_P_42</f>
        <v/>
      </c>
      <c r="F80" s="2129" t="str">
        <f>FHD_P_42</f>
        <v/>
      </c>
      <c r="G80" s="2127" t="s">
        <v>555</v>
      </c>
      <c r="H80" s="1032"/>
      <c r="I80" s="613"/>
      <c r="J80" s="345" t="str">
        <f>FHD_NOTE_P_42</f>
        <v/>
      </c>
      <c r="K80" s="599"/>
      <c r="L80" s="1692"/>
      <c r="M80" s="1692"/>
      <c r="R80" s="1692"/>
      <c r="U80" s="600"/>
      <c r="AA80" s="1688"/>
      <c r="AB80" s="1688"/>
      <c r="AC80" s="1688"/>
      <c r="AD80" s="1688"/>
      <c r="AE80" s="1688"/>
      <c r="AF80" s="1216">
        <v>19</v>
      </c>
    </row>
    <row s="2846"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6"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6"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6"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6"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6"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6"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6"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6"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46" customFormat="1" customHeight="1" ht="18.75">
      <c r="A99" s="2427" t="s">
        <v>588</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559</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7" customFormat="1" customHeight="1" ht="0.75">
      <c r="A100" s="2427"/>
      <c r="D100" s="604"/>
      <c r="E100" s="1069" t="str">
        <f>E99&amp;".0"</f>
        <v>7.0</v>
      </c>
      <c r="F100" s="1050"/>
      <c r="G100" s="1051"/>
      <c r="H100" s="1048"/>
      <c r="I100" s="1048"/>
      <c r="J100" s="1052"/>
      <c r="AF100" s="1692">
        <v>0</v>
      </c>
    </row>
    <row customHeight="1" ht="15">
      <c r="A101" s="2427"/>
      <c r="D101" s="1689"/>
      <c r="E101" s="1027"/>
      <c r="F101" s="1028" t="s">
        <v>589</v>
      </c>
      <c r="G101" s="628"/>
      <c r="H101" s="629"/>
      <c r="I101" s="629"/>
      <c r="J101" s="1060" t="s">
        <v>590</v>
      </c>
      <c r="K101" s="599"/>
      <c r="AF101" s="1687">
        <v>0</v>
      </c>
    </row>
    <row s="2846"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559</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6"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586</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6" customFormat="1" customHeight="1" ht="18.75">
      <c r="A104" s="2427"/>
      <c r="C104" s="1692" t="s">
        <v>591</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586</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6"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586</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6" customFormat="1" customHeight="1" ht="18.75">
      <c r="A106" s="2427"/>
      <c r="C106" s="1692"/>
      <c r="D106" s="1694"/>
      <c r="E106" s="602" t="str">
        <f>FHD_NUM_P_66</f>
        <v>10.1</v>
      </c>
      <c r="F106" s="1580" t="str">
        <f>FHD_P_66</f>
        <v>По приборам учёта </v>
      </c>
      <c r="G106" s="1933" t="s">
        <v>586</v>
      </c>
      <c r="H106" s="633"/>
      <c r="I106" s="633"/>
      <c r="J106" s="345" t="str">
        <f>FHD_NOTE_P_66</f>
        <v/>
      </c>
      <c r="K106" s="599"/>
      <c r="L106" s="1692"/>
      <c r="M106" s="1692"/>
      <c r="R106" s="1692"/>
      <c r="U106" s="600"/>
      <c r="AA106" s="1688"/>
      <c r="AB106" s="1688"/>
      <c r="AC106" s="1688"/>
      <c r="AD106" s="1688"/>
      <c r="AE106" s="1688"/>
      <c r="AF106" s="1216">
        <v>0</v>
      </c>
    </row>
    <row s="2846"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586</v>
      </c>
      <c r="H107" s="633"/>
      <c r="I107" s="633"/>
      <c r="J107" s="345" t="str">
        <f>FHD_NOTE_P_67</f>
        <v/>
      </c>
      <c r="K107" s="599"/>
      <c r="L107" s="1692"/>
      <c r="M107" s="1692"/>
      <c r="R107" s="1692"/>
      <c r="U107" s="600"/>
      <c r="AA107" s="1688"/>
      <c r="AB107" s="1688"/>
      <c r="AC107" s="1688"/>
      <c r="AD107" s="1688"/>
      <c r="AE107" s="1688"/>
      <c r="AF107" s="1216">
        <v>0</v>
      </c>
    </row>
    <row s="2846" customFormat="1" customHeight="1" ht="18.75">
      <c r="A108" s="2427"/>
      <c r="C108" s="1692"/>
      <c r="D108" s="1694"/>
      <c r="E108" s="602" t="str">
        <f>FHD_NUM_P_68</f>
        <v>10.2</v>
      </c>
      <c r="F108" s="1580" t="str">
        <f>FHD_P_68</f>
        <v>Расчётным путём</v>
      </c>
      <c r="G108" s="1933" t="s">
        <v>586</v>
      </c>
      <c r="H108" s="633"/>
      <c r="I108" s="633"/>
      <c r="J108" s="345" t="str">
        <f>FHD_NOTE_P_68</f>
        <v/>
      </c>
      <c r="K108" s="599"/>
      <c r="L108" s="1692"/>
      <c r="M108" s="1692"/>
      <c r="R108" s="1692"/>
      <c r="U108" s="600"/>
      <c r="AA108" s="1688"/>
      <c r="AB108" s="1688"/>
      <c r="AC108" s="1688"/>
      <c r="AD108" s="1688"/>
      <c r="AE108" s="1688"/>
      <c r="AF108" s="1216">
        <v>0</v>
      </c>
    </row>
    <row s="2846"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586</v>
      </c>
      <c r="H109" s="633"/>
      <c r="I109" s="633"/>
      <c r="J109" s="345" t="str">
        <f>FHD_NOTE_P_69</f>
        <v/>
      </c>
      <c r="K109" s="599"/>
      <c r="L109" s="1692"/>
      <c r="M109" s="1692"/>
      <c r="R109" s="1692"/>
      <c r="U109" s="600"/>
      <c r="AA109" s="1688"/>
      <c r="AB109" s="1688"/>
      <c r="AC109" s="1688"/>
      <c r="AD109" s="1688"/>
      <c r="AE109" s="1688"/>
      <c r="AF109" s="1216">
        <v>0</v>
      </c>
    </row>
    <row s="2846"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592</v>
      </c>
      <c r="H110" s="613"/>
      <c r="I110" s="613"/>
      <c r="J110" s="345" t="str">
        <f>FHD_NOTE_P_70</f>
        <v/>
      </c>
      <c r="K110" s="599"/>
      <c r="L110" s="1692"/>
      <c r="M110" s="1692"/>
      <c r="R110" s="1692"/>
      <c r="U110" s="600"/>
      <c r="AA110" s="1688"/>
      <c r="AB110" s="1688"/>
      <c r="AC110" s="1688"/>
      <c r="AD110" s="1688"/>
      <c r="AE110" s="1688"/>
      <c r="AF110" s="1216">
        <v>0</v>
      </c>
    </row>
    <row s="2846" customFormat="1" customHeight="1" ht="22.5">
      <c r="A111" s="2427"/>
      <c r="C111" s="1692"/>
      <c r="D111" s="1694"/>
      <c r="E111" s="602" t="str">
        <f>FHD_NUM_P_71</f>
        <v>12</v>
      </c>
      <c r="F111" s="1936" t="str">
        <f>FHD_P_71</f>
        <v>Фактический объем потерь при передаче тепловой энергии</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c r="A113" s="1045" t="s">
        <v>594</v>
      </c>
      <c r="D113" s="1694"/>
      <c r="E113" s="602" t="str">
        <f>FHD_NUM_P_73</f>
        <v>14</v>
      </c>
      <c r="F113" s="1936" t="str">
        <f>FHD_P_73</f>
        <v>Среднесписочная численность административно-управленческого персонала</v>
      </c>
      <c r="G113" s="1026" t="s">
        <v>593</v>
      </c>
      <c r="H113" s="1024"/>
      <c r="I113" s="1024"/>
      <c r="J113" s="345" t="str">
        <f>FHD_NOTE_P_73</f>
        <v/>
      </c>
      <c r="K113" s="599"/>
      <c r="AF113" s="1687">
        <v>0</v>
      </c>
    </row>
    <row customHeight="1" ht="33.75" hidden="1">
      <c r="A114" s="1045" t="s">
        <v>595</v>
      </c>
      <c r="D114" s="1694"/>
      <c r="E114" s="602" t="str">
        <f>FHD_NUM_P_74</f>
        <v/>
      </c>
      <c r="F114" s="1936" t="str">
        <f>FHD_P_74</f>
        <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7"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600</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563</v>
      </c>
      <c r="H120" s="633"/>
      <c r="I120" s="633"/>
      <c r="J120" s="345" t="str">
        <f>FHD_NOTE_P_78</f>
        <v/>
      </c>
      <c r="K120" s="599"/>
      <c r="AF120" s="1687">
        <v>0</v>
      </c>
    </row>
    <row s="2847" customFormat="1" customHeight="1" ht="0.75">
      <c r="A121" s="2427"/>
      <c r="D121" s="604"/>
      <c r="E121" s="1069" t="str">
        <f>E120&amp;".0"</f>
        <v>15.0</v>
      </c>
      <c r="F121" s="1053"/>
      <c r="G121" s="1707"/>
      <c r="H121" s="1048"/>
      <c r="I121" s="1048"/>
      <c r="J121" s="1052"/>
      <c r="AF121" s="1692">
        <v>0</v>
      </c>
    </row>
    <row customHeight="1" ht="15">
      <c r="A122" s="2427"/>
      <c r="D122" s="1689"/>
      <c r="E122" s="626"/>
      <c r="F122" s="1224" t="s">
        <v>589</v>
      </c>
      <c r="G122" s="628"/>
      <c r="H122" s="629"/>
      <c r="I122" s="629"/>
      <c r="J122" s="1060" t="s">
        <v>601</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565</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7" customFormat="1" customHeight="1" ht="0.75">
      <c r="A124" s="2427"/>
      <c r="D124" s="604"/>
      <c r="E124" s="1069" t="str">
        <f>E123&amp;".0"</f>
        <v>16.0</v>
      </c>
      <c r="F124" s="1054"/>
      <c r="G124" s="1707"/>
      <c r="H124" s="1048"/>
      <c r="I124" s="1048"/>
      <c r="J124" s="1052"/>
      <c r="AF124" s="1692">
        <v>0</v>
      </c>
    </row>
    <row customHeight="1" ht="15">
      <c r="A125" s="2427"/>
      <c r="D125" s="1689"/>
      <c r="E125" s="626"/>
      <c r="F125" s="1224" t="s">
        <v>589</v>
      </c>
      <c r="G125" s="628"/>
      <c r="H125" s="629"/>
      <c r="I125" s="629"/>
      <c r="J125" s="1060" t="s">
        <v>602</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603</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604</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591</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309</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591</v>
      </c>
      <c r="D129" s="1694"/>
      <c r="E129" s="602" t="str">
        <f>FHD_NUM_P_83</f>
        <v>19.1</v>
      </c>
      <c r="F129" s="1580" t="str">
        <f>FHD_P_83</f>
        <v>Информация о показателях физического износа объектов теплоснабжения</v>
      </c>
      <c r="G129" s="1934" t="s">
        <v>309</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591</v>
      </c>
      <c r="D130" s="1694"/>
      <c r="E130" s="602" t="str">
        <f>FHD_NUM_P_84</f>
        <v>19.2</v>
      </c>
      <c r="F130" s="1580" t="str">
        <f>FHD_P_84</f>
        <v>Информация о показателях энергетической эффективности объектов теплоснабжения</v>
      </c>
      <c r="G130" s="1934" t="s">
        <v>309</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6"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6"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6"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6"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6"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6"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6"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6"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6"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6"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6"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6"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6"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6"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6"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6"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6"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6"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6"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6"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6"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6"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6"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6"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6"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6"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6"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6"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6"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6"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6"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6"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6"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6"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6"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6"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6"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6"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6"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6"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6"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6"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6"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6"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6"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6"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6"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6"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6"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6"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6"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6"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6"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6"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6"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6"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6"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6"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6"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6"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6"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6"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6"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6"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6"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6"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6"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6"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6"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6"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6"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6"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6"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6"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6"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6"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6"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6"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6"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6"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6"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6"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6"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6"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6"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6"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6"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6"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C70EA-33C7-31E2-A3E8-BE932BA11EF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7" width="10.00390625" customWidth="1"/>
    <col min="22" max="22" style="2847"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ПАО "ОГК-2"</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88</v>
      </c>
      <c r="E10" s="2183" t="s">
        <v>88</v>
      </c>
      <c r="F10" s="2183"/>
      <c r="G10" s="577" t="s">
        <v>305</v>
      </c>
      <c r="H10" s="2183" t="s">
        <v>88</v>
      </c>
      <c r="I10" s="2183"/>
      <c r="J10" s="577" t="s">
        <v>605</v>
      </c>
      <c r="K10" s="577" t="s">
        <v>606</v>
      </c>
      <c r="L10" s="2183" t="s">
        <v>88</v>
      </c>
      <c r="M10" s="2183"/>
      <c r="N10" s="577" t="s">
        <v>607</v>
      </c>
      <c r="O10" s="577" t="s">
        <v>608</v>
      </c>
      <c r="P10" s="577" t="s">
        <v>609</v>
      </c>
      <c r="Q10" s="577" t="s">
        <v>610</v>
      </c>
      <c r="R10" s="577" t="s">
        <v>611</v>
      </c>
      <c r="S10" s="2183"/>
      <c r="T10" s="390"/>
      <c r="CF10" s="561">
        <v>46</v>
      </c>
    </row>
    <row s="2847" customFormat="1" customHeight="1" ht="15" hidden="1">
      <c r="A11" s="1108"/>
      <c r="D11" s="1081" t="s">
        <v>114</v>
      </c>
      <c r="E11" s="1081"/>
      <c r="F11" s="1081" t="s">
        <v>102</v>
      </c>
      <c r="G11" s="1081" t="s">
        <v>90</v>
      </c>
      <c r="H11" s="1081"/>
      <c r="I11" s="1081" t="s">
        <v>91</v>
      </c>
      <c r="J11" s="1081" t="s">
        <v>115</v>
      </c>
      <c r="K11" s="1081" t="s">
        <v>92</v>
      </c>
      <c r="L11" s="1081"/>
      <c r="M11" s="1081" t="s">
        <v>93</v>
      </c>
      <c r="N11" s="1081" t="s">
        <v>116</v>
      </c>
      <c r="O11" s="1081" t="s">
        <v>153</v>
      </c>
      <c r="P11" s="1081" t="s">
        <v>154</v>
      </c>
      <c r="Q11" s="1081" t="s">
        <v>155</v>
      </c>
      <c r="R11" s="1081" t="s">
        <v>156</v>
      </c>
      <c r="S11" s="1081" t="s">
        <v>157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6"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7" customFormat="1" customHeight="1" ht="15" hidden="1">
      <c r="A14" s="679" t="s">
        <v>121</v>
      </c>
      <c r="B14" s="680"/>
      <c r="C14" s="680"/>
      <c r="D14" s="2436" t="s">
        <v>114</v>
      </c>
      <c r="E14" s="2433" t="s">
        <v>110</v>
      </c>
      <c r="F14" s="2434"/>
      <c r="G14" s="2435"/>
      <c r="H14" s="243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7" customFormat="1" customHeight="1" ht="15" hidden="1">
      <c r="A15" s="679"/>
      <c r="B15" s="680"/>
      <c r="C15" s="680"/>
      <c r="D15" s="2437"/>
      <c r="E15" s="2433" t="s">
        <v>567</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7"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7"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7"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7"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7"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7"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7"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4B563-6808-080A-DCA5-5504B852A9D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0" width="10.7109375" hidden="1" customWidth="1"/>
    <col min="6" max="6" style="2846" width="16.8515625" hidden="1" customWidth="1"/>
    <col min="7" max="7" style="2847"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6" width="9.7109375" hidden="1" customWidth="1"/>
    <col min="15" max="15" style="2774" width="102.00390625" customWidth="1"/>
    <col min="16" max="16" style="2846" width="9.00390625" customWidth="1"/>
    <col min="17" max="17" style="2847" width="5.00390625" customWidth="1"/>
    <col min="18" max="18" style="2847" width="3.00390625" customWidth="1"/>
    <col min="19" max="22" style="2846" width="3.00390625" customWidth="1"/>
    <col min="23" max="23" style="2847" width="10.00390625" customWidth="1"/>
    <col min="24" max="24" style="2846" width="34.00390625" customWidth="1"/>
    <col min="25" max="25" style="2846" width="9.00390625" customWidth="1"/>
    <col min="26" max="26" style="3969" width="8.00390625" customWidth="1"/>
    <col min="27" max="31" style="2846" width="8.00390625" customWidth="1"/>
    <col min="32" max="36" style="2738" width="8.00390625" customWidth="1"/>
    <col min="37" max="37" style="2774" width="5.421875" hidden="1" customWidth="1"/>
  </cols>
  <sheetData>
    <row s="2846" customFormat="1" customHeight="1" ht="33.75" hidden="1">
      <c r="A1" s="1043"/>
      <c r="B1" s="1043"/>
      <c r="C1" s="1043"/>
      <c r="D1" s="1043"/>
      <c r="E1" s="1043"/>
      <c r="G1" s="1692"/>
      <c r="H1" s="934"/>
      <c r="L1" s="1422">
        <v>4</v>
      </c>
      <c r="M1" s="1422">
        <v>4</v>
      </c>
      <c r="Q1" s="1692"/>
      <c r="R1" s="1692"/>
      <c r="W1" s="1692"/>
      <c r="AK1" s="1422" t="s">
        <v>14</v>
      </c>
    </row>
    <row s="2846"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ПАО "ОГК-2"</v>
      </c>
      <c r="J7" s="2305"/>
      <c r="K7" s="2305"/>
      <c r="L7" s="2305"/>
      <c r="M7" s="2305"/>
      <c r="AK7" s="1687">
        <v>24</v>
      </c>
    </row>
    <row customHeight="1" ht="11.549999999999999">
      <c r="I8" s="1191"/>
      <c r="J8" s="1191"/>
      <c r="K8" s="1191"/>
      <c r="L8" s="1191"/>
      <c r="M8" s="1191"/>
      <c r="AK8" s="1687">
        <v>11</v>
      </c>
    </row>
    <row s="2847" customFormat="1" customHeight="1" ht="30" hidden="1">
      <c r="A9" s="1223"/>
      <c r="B9" s="1223"/>
      <c r="C9" s="1223"/>
      <c r="E9" s="1223"/>
      <c r="H9" s="1698"/>
      <c r="L9" s="945"/>
      <c r="M9" s="945" t="s">
        <v>121</v>
      </c>
      <c r="AK9" s="1692">
        <v>1</v>
      </c>
    </row>
    <row customHeight="1" ht="11.549999999999999">
      <c r="E10" s="2106" t="s">
        <v>623</v>
      </c>
      <c r="I10" s="767"/>
      <c r="J10" s="2423" t="s">
        <v>110</v>
      </c>
      <c r="K10" s="2424"/>
      <c r="L10" s="2085" t="str">
        <f>IF(L9="","",INDEX(DIFFERENTIATION_UNMERGE_VD,MATCH(L9,DIFFERENTIATION_ID_DIFF,0)))</f>
        <v/>
      </c>
      <c r="M10" s="2085"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83" t="s">
        <v>304</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303</v>
      </c>
      <c r="J13" s="2426"/>
      <c r="K13" s="2426"/>
      <c r="L13" s="2083"/>
      <c r="M13" s="2123"/>
      <c r="O13" s="2183"/>
      <c r="AK13" s="1687">
        <v>11</v>
      </c>
    </row>
    <row customHeight="1" ht="24">
      <c r="I14" s="2076" t="s">
        <v>88</v>
      </c>
      <c r="J14" s="2076" t="s">
        <v>305</v>
      </c>
      <c r="K14" s="2076" t="s">
        <v>569</v>
      </c>
      <c r="L14" s="2116" t="s">
        <v>306</v>
      </c>
      <c r="M14" s="2117" t="s">
        <v>306</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309</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47" customFormat="1" customHeight="1" ht="17.25" hidden="1">
      <c r="A17" s="1223"/>
      <c r="B17" s="1223"/>
      <c r="C17" s="1223"/>
      <c r="D17" s="1223"/>
      <c r="E17" s="1223"/>
      <c r="H17" s="1380"/>
      <c r="I17" s="1069" t="s">
        <v>639</v>
      </c>
      <c r="J17" s="1047"/>
      <c r="K17" s="1069"/>
      <c r="L17" s="1048"/>
      <c r="M17" s="1048"/>
      <c r="O17" s="1441"/>
      <c r="AK17" s="1692">
        <v>1</v>
      </c>
    </row>
    <row s="2846"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6"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309</v>
      </c>
      <c r="L34" s="441"/>
      <c r="M34" s="1220"/>
      <c r="N34" s="599"/>
      <c r="O34" s="1581" t="s">
        <v>634</v>
      </c>
      <c r="P34" s="599"/>
      <c r="AK34" s="1687">
        <v>103</v>
      </c>
    </row>
    <row s="3356"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6"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6"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6"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6"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6"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6"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6"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6"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6"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6"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6"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6"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6"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6"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6"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6"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6"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6"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6"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6"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6"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6"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6"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6"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6"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6"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6"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6"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6"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6"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6"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6"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6"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6"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6"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6"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6"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6"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6"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6"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6"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6"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6"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6"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6"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6"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6"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6"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6"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6"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6"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6"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6"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6"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6"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6"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6"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6"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6"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6"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6"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6"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6"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6"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6"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6"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6"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6"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6"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6"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6"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6"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6"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6"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6"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6"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6"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6"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6"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6"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6"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6"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6"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6"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6"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6"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6"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6"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6"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6"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6"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6"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6"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6"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6"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6"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6"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6"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6"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6"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6"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6"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6"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6"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6"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6"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6"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6"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6"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6"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6"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6"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6"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6"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6"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6"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6"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6"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6"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6"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6"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6"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6"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6"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6"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6"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6"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6"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6"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6"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6"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6"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6"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6"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6"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6"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6"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6"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6"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6"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6"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6"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6"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6"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6"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6"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6"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6"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6"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6"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6"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6"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6"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6"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154</v>
      </c>
      <c r="C204" s="1043" t="s">
        <v>154</v>
      </c>
      <c r="D204" s="1043" t="s">
        <v>154</v>
      </c>
      <c r="E204" s="1043" t="s">
        <v>154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A7662-9A96-B888-1748-739CEE00708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5" width="9.140625" hidden="1" customWidth="1"/>
    <col min="6" max="7" style="2846" width="9.140625" hidden="1" customWidth="1"/>
    <col min="8" max="8" style="359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2"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103</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ПАО "ОГК-2"</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621</v>
      </c>
      <c r="F9" s="2107" t="s">
        <v>627</v>
      </c>
      <c r="H9" s="432"/>
      <c r="I9" s="2081" t="s">
        <v>88</v>
      </c>
      <c r="J9" s="2082" t="s">
        <v>305</v>
      </c>
      <c r="K9" s="2120" t="s">
        <v>569</v>
      </c>
      <c r="L9" s="2121" t="s">
        <v>306</v>
      </c>
      <c r="M9" s="2445"/>
      <c r="W9" s="1687">
        <v>34</v>
      </c>
    </row>
    <row customHeight="1" ht="35.699999999999996">
      <c r="B10" s="2109" t="s">
        <v>693</v>
      </c>
      <c r="C10" s="2109" t="s">
        <v>694</v>
      </c>
      <c r="D10" s="2108" t="s">
        <v>630</v>
      </c>
      <c r="E10" s="2112" t="s">
        <v>631</v>
      </c>
      <c r="F10" s="2112" t="s">
        <v>631</v>
      </c>
      <c r="H10" s="432"/>
      <c r="I10" s="2080" t="s">
        <v>114</v>
      </c>
      <c r="J10" s="1942" t="s">
        <v>695</v>
      </c>
      <c r="K10" s="2074" t="s">
        <v>309</v>
      </c>
      <c r="L10" s="874"/>
      <c r="M10" s="353" t="s">
        <v>696</v>
      </c>
      <c r="W10" s="1687">
        <v>34</v>
      </c>
    </row>
    <row customHeight="1" ht="50.25">
      <c r="B11" s="2109" t="s">
        <v>697</v>
      </c>
      <c r="C11" s="2109" t="s">
        <v>698</v>
      </c>
      <c r="D11" s="2108" t="s">
        <v>630</v>
      </c>
      <c r="E11" s="2112" t="s">
        <v>631</v>
      </c>
      <c r="F11" s="2112" t="s">
        <v>631</v>
      </c>
      <c r="H11" s="432"/>
      <c r="I11" s="2080" t="s">
        <v>102</v>
      </c>
      <c r="J11" s="1942" t="s">
        <v>699</v>
      </c>
      <c r="K11" s="2074" t="s">
        <v>309</v>
      </c>
      <c r="L11" s="874"/>
      <c r="M11" s="353" t="s">
        <v>696</v>
      </c>
      <c r="W11" s="1687">
        <v>48</v>
      </c>
    </row>
    <row customHeight="1" ht="48.29999999999999">
      <c r="B12" s="2109" t="s">
        <v>700</v>
      </c>
      <c r="C12" s="2109" t="s">
        <v>701</v>
      </c>
      <c r="D12" s="2108" t="s">
        <v>630</v>
      </c>
      <c r="E12" s="2112" t="s">
        <v>631</v>
      </c>
      <c r="F12" s="2112" t="s">
        <v>631</v>
      </c>
      <c r="H12" s="1744"/>
      <c r="I12" s="2080" t="s">
        <v>90</v>
      </c>
      <c r="J12" s="2087" t="s">
        <v>702</v>
      </c>
      <c r="K12" s="2074" t="s">
        <v>309</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153</v>
      </c>
      <c r="F16" s="2111" t="s">
        <v>153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448E7-E508-D208-4A9D-227A93FF6F3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0"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9" width="8.00390625" customWidth="1"/>
    <col min="22" max="26" style="2846" width="8.00390625" customWidth="1"/>
    <col min="27" max="31" style="2738" width="8.00390625" customWidth="1"/>
    <col min="32" max="32" style="2774" width="10.421875" hidden="1" customWidth="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ПАО "ОГК-2"</v>
      </c>
      <c r="F7" s="2305"/>
      <c r="G7" s="2305"/>
      <c r="H7" s="2305"/>
      <c r="I7" s="2305"/>
      <c r="AF7" s="1687">
        <v>11</v>
      </c>
    </row>
    <row customHeight="1" ht="11.549999999999999">
      <c r="E8" s="1191"/>
      <c r="F8" s="1191"/>
      <c r="G8" s="1191"/>
      <c r="H8" s="1191"/>
      <c r="I8" s="1191"/>
      <c r="AF8" s="1687">
        <v>11</v>
      </c>
    </row>
    <row s="2847" customFormat="1" customHeight="1" ht="4.2">
      <c r="A9" s="1223"/>
      <c r="D9" s="1698"/>
      <c r="H9" s="945"/>
      <c r="I9" s="945" t="s">
        <v>121</v>
      </c>
      <c r="AF9" s="1692">
        <v>4</v>
      </c>
    </row>
    <row customHeight="1" ht="11.549999999999999">
      <c r="E10" s="767"/>
      <c r="F10" s="2423" t="s">
        <v>110</v>
      </c>
      <c r="G10" s="2424"/>
      <c r="H10" s="1608" t="str">
        <f>IF(H9="","",INDEX(DIFFERENTIATION_UNMERGE_VD,MATCH(H9,DIFFERENTIATION_ID_DIFF,0)))</f>
        <v/>
      </c>
      <c r="I10" s="160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88</v>
      </c>
      <c r="F14" s="1690" t="s">
        <v>305</v>
      </c>
      <c r="G14" s="1690" t="s">
        <v>569</v>
      </c>
      <c r="H14" s="1690" t="s">
        <v>306</v>
      </c>
      <c r="I14" s="1690" t="s">
        <v>306</v>
      </c>
      <c r="J14" s="2183"/>
      <c r="AF14" s="1687">
        <v>23</v>
      </c>
    </row>
    <row customHeight="1" ht="19.95">
      <c r="D15" s="1694"/>
      <c r="E15" s="1686" t="s">
        <v>114</v>
      </c>
      <c r="F15" s="763" t="s">
        <v>707</v>
      </c>
      <c r="G15" s="1702" t="s">
        <v>555</v>
      </c>
      <c r="H15" s="613"/>
      <c r="I15" s="613"/>
      <c r="J15" s="345" t="s">
        <v>708</v>
      </c>
      <c r="K15" s="599" t="s">
        <v>633</v>
      </c>
      <c r="AF15" s="1687">
        <v>19</v>
      </c>
    </row>
    <row customHeight="1" ht="35.699999999999996">
      <c r="D16" s="1694"/>
      <c r="E16" s="1686" t="s">
        <v>102</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310</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313</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46"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47" customFormat="1" customHeight="1" ht="1.05">
      <c r="A33" s="1223"/>
      <c r="D33" s="604"/>
      <c r="E33" s="858" t="str">
        <f>E32&amp;".0"</f>
        <v>2.8.0</v>
      </c>
      <c r="F33" s="1047"/>
      <c r="G33" s="607"/>
      <c r="H33" s="1048"/>
      <c r="I33" s="1048"/>
      <c r="J33" s="1049"/>
      <c r="AF33" s="1692">
        <v>1</v>
      </c>
    </row>
    <row s="2846"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46" customFormat="1" customHeight="1" ht="24">
      <c r="A36" s="1045" t="s">
        <v>581</v>
      </c>
      <c r="C36" s="1692"/>
      <c r="D36" s="1694"/>
      <c r="E36" s="1720" t="s">
        <v>90</v>
      </c>
      <c r="F36" s="763" t="s">
        <v>751</v>
      </c>
      <c r="G36" s="1699" t="s">
        <v>555</v>
      </c>
      <c r="H36" s="613"/>
      <c r="I36" s="613"/>
      <c r="J36" s="345" t="s">
        <v>752</v>
      </c>
      <c r="K36" s="599"/>
      <c r="L36" s="1692"/>
      <c r="M36" s="1692"/>
      <c r="R36" s="1692"/>
      <c r="U36" s="600"/>
      <c r="AA36" s="1688"/>
      <c r="AB36" s="1688"/>
      <c r="AC36" s="1688"/>
      <c r="AD36" s="1688"/>
      <c r="AE36" s="1688"/>
      <c r="AF36" s="1216">
        <v>23</v>
      </c>
    </row>
    <row s="2846" customFormat="1" customHeight="1" ht="35.699999999999996">
      <c r="A37" s="1045"/>
      <c r="C37" s="1692"/>
      <c r="D37" s="1694"/>
      <c r="E37" s="1720" t="s">
        <v>327</v>
      </c>
      <c r="F37" s="1010" t="s">
        <v>753</v>
      </c>
      <c r="G37" s="1710"/>
      <c r="H37" s="613"/>
      <c r="I37" s="613"/>
      <c r="J37" s="345"/>
      <c r="K37" s="599"/>
      <c r="L37" s="1692"/>
      <c r="M37" s="1692"/>
      <c r="R37" s="1692"/>
      <c r="U37" s="600"/>
      <c r="AA37" s="1688"/>
      <c r="AB37" s="1688"/>
      <c r="AC37" s="1688"/>
      <c r="AD37" s="1688"/>
      <c r="AE37" s="1688"/>
      <c r="AF37" s="1216">
        <v>34</v>
      </c>
    </row>
    <row s="2846" customFormat="1" customHeight="1" ht="19.95">
      <c r="A38" s="1043"/>
      <c r="C38" s="1692"/>
      <c r="D38" s="631"/>
      <c r="E38" s="1720" t="s">
        <v>91</v>
      </c>
      <c r="F38" s="763" t="s">
        <v>754</v>
      </c>
      <c r="G38" s="1699" t="s">
        <v>555</v>
      </c>
      <c r="H38" s="613"/>
      <c r="I38" s="613"/>
      <c r="J38" s="345" t="s">
        <v>755</v>
      </c>
      <c r="K38" s="599"/>
      <c r="L38" s="1692"/>
      <c r="M38" s="1692"/>
      <c r="R38" s="1692"/>
      <c r="U38" s="600"/>
      <c r="AA38" s="1688"/>
      <c r="AB38" s="1688"/>
      <c r="AC38" s="1688"/>
      <c r="AD38" s="1688"/>
      <c r="AE38" s="1688"/>
      <c r="AF38" s="1216">
        <v>19</v>
      </c>
    </row>
    <row s="2846"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46"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46"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46"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46" customFormat="1" customHeight="1" ht="35.699999999999996">
      <c r="A43" s="1043"/>
      <c r="C43" s="1692" t="s">
        <v>591</v>
      </c>
      <c r="D43" s="1694"/>
      <c r="E43" s="1720" t="s">
        <v>115</v>
      </c>
      <c r="F43" s="763" t="s">
        <v>632</v>
      </c>
      <c r="G43" s="1702" t="s">
        <v>768</v>
      </c>
      <c r="H43" s="457"/>
      <c r="I43" s="457"/>
      <c r="J43" s="345" t="s">
        <v>769</v>
      </c>
      <c r="K43" s="599"/>
      <c r="L43" s="1692"/>
      <c r="M43" s="1692"/>
      <c r="R43" s="1692"/>
      <c r="U43" s="600"/>
      <c r="AA43" s="1688"/>
      <c r="AB43" s="1688"/>
      <c r="AC43" s="1688"/>
      <c r="AD43" s="1688"/>
      <c r="AE43" s="1688"/>
      <c r="AF43" s="1216">
        <v>34</v>
      </c>
    </row>
    <row s="2846" customFormat="1" customHeight="1" ht="35.699999999999996">
      <c r="A44" s="1043"/>
      <c r="C44" s="1692"/>
      <c r="D44" s="1694"/>
      <c r="E44" s="1720" t="s">
        <v>92</v>
      </c>
      <c r="F44" s="763" t="s">
        <v>770</v>
      </c>
      <c r="G44" s="1699" t="s">
        <v>771</v>
      </c>
      <c r="H44" s="601"/>
      <c r="I44" s="601"/>
      <c r="J44" s="345" t="s">
        <v>772</v>
      </c>
      <c r="K44" s="599"/>
      <c r="L44" s="1692"/>
      <c r="M44" s="1692"/>
      <c r="R44" s="1692"/>
      <c r="U44" s="600"/>
      <c r="AA44" s="1688"/>
      <c r="AB44" s="1688"/>
      <c r="AC44" s="1688"/>
      <c r="AD44" s="1688"/>
      <c r="AE44" s="1688"/>
      <c r="AF44" s="1216">
        <v>34</v>
      </c>
    </row>
    <row s="2846" customFormat="1" customHeight="1" ht="24">
      <c r="A45" s="1043"/>
      <c r="C45" s="1692"/>
      <c r="D45" s="1694"/>
      <c r="E45" s="1720" t="s">
        <v>93</v>
      </c>
      <c r="F45" s="763" t="s">
        <v>773</v>
      </c>
      <c r="G45" s="1710" t="s">
        <v>774</v>
      </c>
      <c r="H45" s="601"/>
      <c r="I45" s="601"/>
      <c r="J45" s="345" t="s">
        <v>775</v>
      </c>
      <c r="K45" s="599"/>
      <c r="L45" s="1692"/>
      <c r="M45" s="1692"/>
      <c r="R45" s="1692"/>
      <c r="U45" s="600"/>
      <c r="AA45" s="1688"/>
      <c r="AB45" s="1688"/>
      <c r="AC45" s="1688"/>
      <c r="AD45" s="1688"/>
      <c r="AE45" s="1688"/>
      <c r="AF45" s="1216">
        <v>23</v>
      </c>
    </row>
    <row s="2846" customFormat="1" customHeight="1" ht="19.95">
      <c r="A46" s="1043"/>
      <c r="C46" s="1692"/>
      <c r="D46" s="1694"/>
      <c r="E46" s="1720" t="s">
        <v>116</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6"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D2D95-E41C-4128-08F8-66CEBC0D4A2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0"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9" width="8.00390625" customWidth="1"/>
    <col min="22" max="26" style="2846" width="8.00390625" customWidth="1"/>
    <col min="27" max="31" style="2738" width="8.00390625" customWidth="1"/>
    <col min="32" max="32" style="2774" width="9.140625" hidden="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ПАО "ОГК-2"</v>
      </c>
      <c r="F7" s="2305"/>
      <c r="G7" s="2305"/>
      <c r="H7" s="2305"/>
      <c r="I7" s="2305"/>
      <c r="AF7" s="1687">
        <v>24</v>
      </c>
    </row>
    <row customHeight="1" ht="11.549999999999999">
      <c r="E8" s="1191"/>
      <c r="F8" s="1191"/>
      <c r="G8" s="1191"/>
      <c r="H8" s="1191"/>
      <c r="I8" s="1191"/>
      <c r="AF8" s="1687">
        <v>11</v>
      </c>
    </row>
    <row s="2847" customFormat="1" customHeight="1" ht="1.05">
      <c r="A9" s="1223"/>
      <c r="D9" s="1698"/>
      <c r="H9" s="945"/>
      <c r="I9" s="945" t="s">
        <v>121</v>
      </c>
      <c r="AF9" s="1692">
        <v>1</v>
      </c>
    </row>
    <row customHeight="1" ht="11.549999999999999">
      <c r="E10" s="767"/>
      <c r="F10" s="2423" t="s">
        <v>110</v>
      </c>
      <c r="G10" s="2424"/>
      <c r="H10" s="1715" t="str">
        <f>IF(H9="","",INDEX(DIFFERENTIATION_UNMERGE_VD,MATCH(H9,DIFFERENTIATION_ID_DIFF,0)))</f>
        <v/>
      </c>
      <c r="I10" s="171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88</v>
      </c>
      <c r="F14" s="1716" t="s">
        <v>305</v>
      </c>
      <c r="G14" s="1716" t="s">
        <v>569</v>
      </c>
      <c r="H14" s="1716" t="s">
        <v>306</v>
      </c>
      <c r="I14" s="1716" t="s">
        <v>306</v>
      </c>
      <c r="J14" s="2183"/>
      <c r="AF14" s="1687">
        <v>23</v>
      </c>
    </row>
    <row customHeight="1" ht="19.95">
      <c r="D15" s="1694"/>
      <c r="E15" s="1686" t="s">
        <v>114</v>
      </c>
      <c r="F15" s="763" t="s">
        <v>778</v>
      </c>
      <c r="G15" s="1713" t="s">
        <v>555</v>
      </c>
      <c r="H15" s="613"/>
      <c r="I15" s="613"/>
      <c r="J15" s="345" t="s">
        <v>779</v>
      </c>
      <c r="K15" s="599" t="s">
        <v>633</v>
      </c>
      <c r="AF15" s="1687">
        <v>19</v>
      </c>
    </row>
    <row customHeight="1" ht="24">
      <c r="D16" s="1694"/>
      <c r="E16" s="1686" t="s">
        <v>102</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310</v>
      </c>
      <c r="F20" s="1723" t="s">
        <v>786</v>
      </c>
      <c r="G20" s="1710" t="s">
        <v>555</v>
      </c>
      <c r="H20" s="613"/>
      <c r="I20" s="613"/>
      <c r="J20" s="345"/>
      <c r="K20" s="599"/>
      <c r="AF20" s="1687">
        <v>34</v>
      </c>
    </row>
    <row customHeight="1" ht="48.29999999999999">
      <c r="D21" s="1694"/>
      <c r="E21" s="1720" t="s">
        <v>313</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46"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47" customFormat="1" customHeight="1" ht="1.05">
      <c r="A28" s="1223"/>
      <c r="D28" s="604"/>
      <c r="E28" s="858" t="str">
        <f>E27&amp;".0"</f>
        <v>2.9.0</v>
      </c>
      <c r="F28" s="1047"/>
      <c r="G28" s="607"/>
      <c r="H28" s="1048"/>
      <c r="I28" s="1048"/>
      <c r="J28" s="1049"/>
      <c r="AF28" s="1692">
        <v>1</v>
      </c>
    </row>
    <row s="2846"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46" customFormat="1" customHeight="1" ht="24">
      <c r="A30" s="1043"/>
      <c r="C30" s="1692"/>
      <c r="D30" s="1694"/>
      <c r="E30" s="1720" t="s">
        <v>90</v>
      </c>
      <c r="F30" s="1717" t="s">
        <v>794</v>
      </c>
      <c r="G30" s="1710" t="s">
        <v>555</v>
      </c>
      <c r="H30" s="613"/>
      <c r="I30" s="613"/>
      <c r="J30" s="345"/>
      <c r="K30" s="599"/>
      <c r="L30" s="1692"/>
      <c r="M30" s="1692"/>
      <c r="R30" s="1692"/>
      <c r="U30" s="600"/>
      <c r="AA30" s="1688"/>
      <c r="AB30" s="1688"/>
      <c r="AC30" s="1688"/>
      <c r="AD30" s="1688"/>
      <c r="AE30" s="1688"/>
      <c r="AF30" s="1216">
        <v>23</v>
      </c>
    </row>
    <row s="2846" customFormat="1" customHeight="1" ht="35.699999999999996">
      <c r="A31" s="1043"/>
      <c r="C31" s="1692"/>
      <c r="D31" s="631"/>
      <c r="E31" s="1720" t="s">
        <v>91</v>
      </c>
      <c r="F31" s="1717" t="s">
        <v>795</v>
      </c>
      <c r="G31" s="1710" t="s">
        <v>555</v>
      </c>
      <c r="H31" s="613"/>
      <c r="I31" s="613"/>
      <c r="J31" s="345" t="s">
        <v>796</v>
      </c>
      <c r="K31" s="599"/>
      <c r="L31" s="1692"/>
      <c r="M31" s="1692"/>
      <c r="R31" s="1692"/>
      <c r="U31" s="600"/>
      <c r="AA31" s="1688"/>
      <c r="AB31" s="1688"/>
      <c r="AC31" s="1688"/>
      <c r="AD31" s="1688"/>
      <c r="AE31" s="1688"/>
      <c r="AF31" s="1216">
        <v>34</v>
      </c>
    </row>
    <row s="2846"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46"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46"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46" customFormat="1" customHeight="1" ht="35.699999999999996">
      <c r="A35" s="1043"/>
      <c r="C35" s="1692" t="s">
        <v>591</v>
      </c>
      <c r="D35" s="1694"/>
      <c r="E35" s="1720" t="s">
        <v>115</v>
      </c>
      <c r="F35" s="1717" t="s">
        <v>632</v>
      </c>
      <c r="G35" s="1713" t="s">
        <v>309</v>
      </c>
      <c r="H35" s="457"/>
      <c r="I35" s="457"/>
      <c r="J35" s="345" t="s">
        <v>803</v>
      </c>
      <c r="K35" s="599"/>
      <c r="L35" s="1692"/>
      <c r="M35" s="1692"/>
      <c r="R35" s="1692"/>
      <c r="U35" s="600"/>
      <c r="AA35" s="1688"/>
      <c r="AB35" s="1688"/>
      <c r="AC35" s="1688"/>
      <c r="AD35" s="1688"/>
      <c r="AE35" s="1688"/>
      <c r="AF35" s="1216">
        <v>34</v>
      </c>
    </row>
    <row s="2846" customFormat="1" customHeight="1" ht="35.699999999999996">
      <c r="A36" s="1043"/>
      <c r="C36" s="1692"/>
      <c r="D36" s="1694"/>
      <c r="E36" s="1720" t="s">
        <v>92</v>
      </c>
      <c r="F36" s="1717" t="s">
        <v>804</v>
      </c>
      <c r="G36" s="1710" t="s">
        <v>771</v>
      </c>
      <c r="H36" s="601"/>
      <c r="I36" s="601"/>
      <c r="J36" s="345" t="s">
        <v>772</v>
      </c>
      <c r="K36" s="599"/>
      <c r="L36" s="1692"/>
      <c r="M36" s="1692"/>
      <c r="R36" s="1692"/>
      <c r="U36" s="600"/>
      <c r="AA36" s="1688"/>
      <c r="AB36" s="1688"/>
      <c r="AC36" s="1688"/>
      <c r="AD36" s="1688"/>
      <c r="AE36" s="1688"/>
      <c r="AF36" s="1216">
        <v>34</v>
      </c>
    </row>
    <row s="2846" customFormat="1" customHeight="1" ht="24">
      <c r="A37" s="1043"/>
      <c r="C37" s="1692"/>
      <c r="D37" s="1694"/>
      <c r="E37" s="1720" t="s">
        <v>93</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356"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6"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6"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6"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6"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6"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6"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6"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6"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9C5FE-4B0F-E601-9D18-4F70F89BE8F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7" width="9.140625" hidden="1" customWidth="1"/>
    <col min="2" max="2" style="2847"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6"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ПАО "ОГК-2"</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121</v>
      </c>
      <c r="J6" s="1078"/>
      <c r="X6" s="561">
        <v>1</v>
      </c>
    </row>
    <row customHeight="1" ht="11.549999999999999">
      <c r="D7" s="767"/>
      <c r="E7" s="2423" t="s">
        <v>110</v>
      </c>
      <c r="F7" s="2424"/>
      <c r="G7" s="2449" t="str">
        <f>IF(G6="","",INDEX(DIFFERENTIATION_UNMERGE_VD,MATCH(G6,DIFFERENTIATION_ID_DIFF,0)))</f>
        <v/>
      </c>
      <c r="H7" s="2450"/>
      <c r="I7" s="244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88</v>
      </c>
      <c r="E11" s="761" t="s">
        <v>809</v>
      </c>
      <c r="F11" s="761" t="s">
        <v>569</v>
      </c>
      <c r="G11" s="521" t="s">
        <v>306</v>
      </c>
      <c r="H11" s="521" t="s">
        <v>393</v>
      </c>
      <c r="I11" s="863" t="s">
        <v>306</v>
      </c>
      <c r="J11" s="864" t="s">
        <v>393</v>
      </c>
      <c r="K11" s="2288"/>
      <c r="L11" s="714"/>
      <c r="X11" s="565">
        <v>23</v>
      </c>
    </row>
    <row s="2847" customFormat="1" customHeight="1" ht="10.5">
      <c r="A12" s="1008"/>
      <c r="D12" s="1081" t="s">
        <v>114</v>
      </c>
      <c r="E12" s="1081" t="s">
        <v>102</v>
      </c>
      <c r="F12" s="1081" t="s">
        <v>90</v>
      </c>
      <c r="G12" s="1082" t="str">
        <f>G1&amp;".1"</f>
        <v>4.1</v>
      </c>
      <c r="H12" s="1082" t="str">
        <f>G1&amp;".2"</f>
        <v>4.2</v>
      </c>
      <c r="I12" s="1082" t="str">
        <f>I1&amp;".1"</f>
        <v>4.1</v>
      </c>
      <c r="J12" s="1082" t="str">
        <f>I1&amp;".2"</f>
        <v>4.2</v>
      </c>
      <c r="K12" s="1082"/>
      <c r="X12" s="567">
        <v>10</v>
      </c>
    </row>
    <row customHeight="1" ht="22.5">
      <c r="A13" s="2448" t="s">
        <v>810</v>
      </c>
      <c r="D13" s="1009" t="s">
        <v>114</v>
      </c>
      <c r="E13" s="335" t="s">
        <v>811</v>
      </c>
      <c r="F13" s="716" t="s">
        <v>812</v>
      </c>
      <c r="G13" s="613"/>
      <c r="H13" s="717"/>
      <c r="I13" s="613"/>
      <c r="J13" s="717"/>
      <c r="K13" s="345" t="s">
        <v>813</v>
      </c>
      <c r="L13" s="776"/>
      <c r="X13" s="561">
        <v>0</v>
      </c>
    </row>
    <row customHeight="1" ht="22.5">
      <c r="A14" s="2448"/>
      <c r="D14" s="595" t="s">
        <v>102</v>
      </c>
      <c r="E14" s="335" t="s">
        <v>814</v>
      </c>
      <c r="F14" s="716" t="s">
        <v>815</v>
      </c>
      <c r="G14" s="613"/>
      <c r="H14" s="718"/>
      <c r="I14" s="613"/>
      <c r="J14" s="718"/>
      <c r="K14" s="345" t="s">
        <v>816</v>
      </c>
      <c r="L14" s="776"/>
      <c r="X14" s="561">
        <v>0</v>
      </c>
    </row>
    <row s="2774" customFormat="1" customHeight="1" ht="78.75">
      <c r="A15" s="2448"/>
      <c r="B15" s="567"/>
      <c r="D15" s="1009" t="s">
        <v>90</v>
      </c>
      <c r="E15" s="763" t="s">
        <v>817</v>
      </c>
      <c r="F15" s="1006" t="s">
        <v>309</v>
      </c>
      <c r="G15" s="1006" t="s">
        <v>309</v>
      </c>
      <c r="H15" s="162"/>
      <c r="I15" s="1006" t="s">
        <v>309</v>
      </c>
      <c r="J15" s="162"/>
      <c r="K15" s="345" t="s">
        <v>818</v>
      </c>
      <c r="L15" s="776"/>
      <c r="X15" s="814">
        <v>0</v>
      </c>
    </row>
    <row s="2774" customFormat="1" customHeight="1" ht="22.5">
      <c r="A16" s="2448"/>
      <c r="B16" s="567"/>
      <c r="D16" s="1009" t="s">
        <v>327</v>
      </c>
      <c r="E16" s="1010" t="s">
        <v>819</v>
      </c>
      <c r="F16" s="1006" t="s">
        <v>820</v>
      </c>
      <c r="G16" s="873"/>
      <c r="H16" s="162"/>
      <c r="I16" s="873"/>
      <c r="J16" s="162"/>
      <c r="K16" s="345"/>
      <c r="L16" s="776"/>
      <c r="X16" s="814">
        <v>0</v>
      </c>
    </row>
    <row s="2774" customFormat="1" customHeight="1" ht="22.5">
      <c r="A17" s="2448"/>
      <c r="B17" s="567"/>
      <c r="D17" s="1009" t="s">
        <v>335</v>
      </c>
      <c r="E17" s="1010" t="s">
        <v>821</v>
      </c>
      <c r="F17" s="1006" t="s">
        <v>822</v>
      </c>
      <c r="G17" s="873"/>
      <c r="H17" s="162"/>
      <c r="I17" s="873"/>
      <c r="J17" s="162"/>
      <c r="K17" s="345"/>
      <c r="L17" s="776"/>
      <c r="X17" s="814">
        <v>0</v>
      </c>
    </row>
    <row s="2774" customFormat="1" customHeight="1" ht="33.75">
      <c r="A18" s="2448"/>
      <c r="B18" s="567"/>
      <c r="D18" s="1009" t="s">
        <v>337</v>
      </c>
      <c r="E18" s="1010" t="s">
        <v>823</v>
      </c>
      <c r="F18" s="1006" t="s">
        <v>574</v>
      </c>
      <c r="G18" s="736"/>
      <c r="H18" s="162"/>
      <c r="I18" s="736"/>
      <c r="J18" s="162"/>
      <c r="K18" s="345"/>
      <c r="L18" s="776"/>
      <c r="X18" s="814">
        <v>0</v>
      </c>
    </row>
    <row customHeight="1" ht="101.25">
      <c r="A19" s="2448"/>
      <c r="D19" s="1009" t="s">
        <v>91</v>
      </c>
      <c r="E19" s="335" t="s">
        <v>824</v>
      </c>
      <c r="F19" s="716" t="s">
        <v>549</v>
      </c>
      <c r="G19" s="719"/>
      <c r="H19" s="718"/>
      <c r="I19" s="1011"/>
      <c r="J19" s="718"/>
      <c r="K19" s="345" t="s">
        <v>825</v>
      </c>
      <c r="L19" s="776"/>
      <c r="X19" s="561">
        <v>0</v>
      </c>
    </row>
    <row s="2774" customFormat="1" customHeight="1" ht="18.75">
      <c r="A20" s="2448"/>
      <c r="C20" s="1012"/>
      <c r="D20" s="1009" t="s">
        <v>756</v>
      </c>
      <c r="E20" s="1010" t="s">
        <v>826</v>
      </c>
      <c r="F20" s="1006" t="s">
        <v>309</v>
      </c>
      <c r="G20" s="1006" t="s">
        <v>309</v>
      </c>
      <c r="H20" s="1005" t="s">
        <v>309</v>
      </c>
      <c r="I20" s="1006" t="s">
        <v>309</v>
      </c>
      <c r="J20" s="1005" t="s">
        <v>309</v>
      </c>
      <c r="K20" s="1004"/>
      <c r="L20" s="776"/>
      <c r="W20" s="731"/>
      <c r="X20" s="814">
        <v>0</v>
      </c>
    </row>
    <row s="2774" customFormat="1" customHeight="1" ht="33.75">
      <c r="A21" s="2448"/>
      <c r="C21" s="1012"/>
      <c r="D21" s="1009" t="s">
        <v>759</v>
      </c>
      <c r="E21" s="632" t="s">
        <v>827</v>
      </c>
      <c r="F21" s="1006" t="s">
        <v>828</v>
      </c>
      <c r="G21" s="736"/>
      <c r="H21" s="162"/>
      <c r="I21" s="736"/>
      <c r="J21" s="162"/>
      <c r="K21" s="1004"/>
      <c r="L21" s="776"/>
      <c r="W21" s="731"/>
      <c r="X21" s="814">
        <v>0</v>
      </c>
    </row>
    <row s="2774" customFormat="1" customHeight="1" ht="33.75">
      <c r="A22" s="2448"/>
      <c r="C22" s="1012"/>
      <c r="D22" s="1009" t="s">
        <v>762</v>
      </c>
      <c r="E22" s="632" t="s">
        <v>829</v>
      </c>
      <c r="F22" s="1006" t="s">
        <v>830</v>
      </c>
      <c r="G22" s="736"/>
      <c r="H22" s="162"/>
      <c r="I22" s="736"/>
      <c r="J22" s="162"/>
      <c r="K22" s="1004"/>
      <c r="L22" s="776"/>
      <c r="W22" s="731"/>
      <c r="X22" s="814">
        <v>0</v>
      </c>
    </row>
    <row s="2774" customFormat="1" customHeight="1" ht="22.5">
      <c r="A23" s="2448"/>
      <c r="C23" s="1012"/>
      <c r="D23" s="1009" t="s">
        <v>798</v>
      </c>
      <c r="E23" s="1010" t="s">
        <v>831</v>
      </c>
      <c r="F23" s="1006" t="s">
        <v>309</v>
      </c>
      <c r="G23" s="1006" t="s">
        <v>309</v>
      </c>
      <c r="H23" s="1005" t="s">
        <v>309</v>
      </c>
      <c r="I23" s="1006" t="s">
        <v>309</v>
      </c>
      <c r="J23" s="1005" t="s">
        <v>309</v>
      </c>
      <c r="K23" s="1004"/>
      <c r="L23" s="776"/>
      <c r="W23" s="731"/>
      <c r="X23" s="814">
        <v>0</v>
      </c>
    </row>
    <row s="2774" customFormat="1" customHeight="1" ht="22.5">
      <c r="A24" s="2448"/>
      <c r="C24" s="1012"/>
      <c r="D24" s="1009" t="s">
        <v>832</v>
      </c>
      <c r="E24" s="632" t="s">
        <v>833</v>
      </c>
      <c r="F24" s="1006" t="s">
        <v>834</v>
      </c>
      <c r="G24" s="736"/>
      <c r="H24" s="742"/>
      <c r="I24" s="736"/>
      <c r="J24" s="742"/>
      <c r="K24" s="1004"/>
      <c r="L24" s="776"/>
      <c r="W24" s="731"/>
      <c r="X24" s="814">
        <v>0</v>
      </c>
    </row>
    <row s="2774" customFormat="1" customHeight="1" ht="22.5">
      <c r="A25" s="2448"/>
      <c r="C25" s="1012"/>
      <c r="D25" s="1009" t="s">
        <v>835</v>
      </c>
      <c r="E25" s="632" t="s">
        <v>836</v>
      </c>
      <c r="F25" s="1006" t="s">
        <v>309</v>
      </c>
      <c r="G25" s="1006" t="s">
        <v>309</v>
      </c>
      <c r="H25" s="1005" t="s">
        <v>309</v>
      </c>
      <c r="I25" s="1006" t="s">
        <v>309</v>
      </c>
      <c r="J25" s="1005" t="s">
        <v>309</v>
      </c>
      <c r="K25" s="1004"/>
      <c r="L25" s="776"/>
      <c r="W25" s="731"/>
      <c r="X25" s="814">
        <v>0</v>
      </c>
    </row>
    <row s="2774" customFormat="1" customHeight="1" ht="18.75">
      <c r="A26" s="2448"/>
      <c r="C26" s="1012"/>
      <c r="D26" s="1009" t="s">
        <v>837</v>
      </c>
      <c r="E26" s="609" t="s">
        <v>838</v>
      </c>
      <c r="F26" s="1006" t="s">
        <v>839</v>
      </c>
      <c r="G26" s="736"/>
      <c r="H26" s="742"/>
      <c r="I26" s="736"/>
      <c r="J26" s="742"/>
      <c r="K26" s="1004"/>
      <c r="L26" s="776"/>
      <c r="W26" s="731"/>
      <c r="X26" s="814">
        <v>0</v>
      </c>
    </row>
    <row s="2774" customFormat="1" customHeight="1" ht="18.75">
      <c r="A27" s="2448"/>
      <c r="C27" s="1012"/>
      <c r="D27" s="1009" t="s">
        <v>840</v>
      </c>
      <c r="E27" s="609" t="s">
        <v>841</v>
      </c>
      <c r="F27" s="1006" t="s">
        <v>842</v>
      </c>
      <c r="G27" s="736"/>
      <c r="H27" s="742"/>
      <c r="I27" s="736"/>
      <c r="J27" s="742"/>
      <c r="K27" s="1004"/>
      <c r="L27" s="776"/>
      <c r="W27" s="731"/>
      <c r="X27" s="814">
        <v>0</v>
      </c>
    </row>
    <row s="2774" customFormat="1" customHeight="1" ht="18.75">
      <c r="A28" s="2448"/>
      <c r="C28" s="1012"/>
      <c r="D28" s="1009" t="s">
        <v>843</v>
      </c>
      <c r="E28" s="632" t="s">
        <v>844</v>
      </c>
      <c r="F28" s="1006" t="s">
        <v>309</v>
      </c>
      <c r="G28" s="1006" t="s">
        <v>309</v>
      </c>
      <c r="H28" s="1005" t="s">
        <v>309</v>
      </c>
      <c r="I28" s="1006" t="s">
        <v>309</v>
      </c>
      <c r="J28" s="1005" t="s">
        <v>309</v>
      </c>
      <c r="K28" s="1004"/>
      <c r="L28" s="776"/>
      <c r="W28" s="731"/>
      <c r="X28" s="814">
        <v>0</v>
      </c>
    </row>
    <row s="2774" customFormat="1" customHeight="1" ht="18.75">
      <c r="A29" s="2448"/>
      <c r="C29" s="1012"/>
      <c r="D29" s="1009" t="s">
        <v>845</v>
      </c>
      <c r="E29" s="609" t="s">
        <v>838</v>
      </c>
      <c r="F29" s="1006" t="s">
        <v>846</v>
      </c>
      <c r="G29" s="736"/>
      <c r="H29" s="742"/>
      <c r="I29" s="736"/>
      <c r="J29" s="742"/>
      <c r="K29" s="1004"/>
      <c r="L29" s="776"/>
      <c r="W29" s="731"/>
      <c r="X29" s="814">
        <v>0</v>
      </c>
    </row>
    <row s="2774" customFormat="1" customHeight="1" ht="18.75">
      <c r="A30" s="2448"/>
      <c r="C30" s="1012"/>
      <c r="D30" s="1009" t="s">
        <v>847</v>
      </c>
      <c r="E30" s="609" t="s">
        <v>848</v>
      </c>
      <c r="F30" s="1006" t="s">
        <v>849</v>
      </c>
      <c r="G30" s="736"/>
      <c r="H30" s="742"/>
      <c r="I30" s="736"/>
      <c r="J30" s="742"/>
      <c r="K30" s="1004"/>
      <c r="L30" s="776"/>
      <c r="W30" s="731"/>
      <c r="X30" s="814">
        <v>0</v>
      </c>
    </row>
    <row customHeight="1" ht="126.75">
      <c r="A31" s="2448"/>
      <c r="D31" s="1009" t="s">
        <v>115</v>
      </c>
      <c r="E31" s="335" t="s">
        <v>850</v>
      </c>
      <c r="F31" s="716" t="s">
        <v>561</v>
      </c>
      <c r="G31" s="613"/>
      <c r="H31" s="718"/>
      <c r="I31" s="613"/>
      <c r="J31" s="718"/>
      <c r="K31" s="345" t="s">
        <v>851</v>
      </c>
      <c r="L31" s="776"/>
      <c r="X31" s="561">
        <v>0</v>
      </c>
    </row>
    <row customHeight="1" ht="56.25">
      <c r="A32" s="2448"/>
      <c r="D32" s="1009" t="s">
        <v>92</v>
      </c>
      <c r="E32" s="335" t="s">
        <v>852</v>
      </c>
      <c r="F32" s="595" t="s">
        <v>822</v>
      </c>
      <c r="G32" s="613"/>
      <c r="H32" s="718"/>
      <c r="I32" s="613"/>
      <c r="J32" s="718"/>
      <c r="K32" s="345" t="s">
        <v>853</v>
      </c>
      <c r="L32" s="776"/>
      <c r="X32" s="561">
        <v>0</v>
      </c>
    </row>
    <row customHeight="1" ht="11.25">
      <c r="A33" s="2448"/>
      <c r="E33" s="720"/>
      <c r="F33" s="237"/>
      <c r="G33" s="237"/>
      <c r="H33" s="237"/>
      <c r="I33" s="237"/>
      <c r="J33" s="237"/>
      <c r="K33" s="237"/>
      <c r="X33" s="561">
        <v>0</v>
      </c>
    </row>
    <row customHeight="1" ht="12.75">
      <c r="A34" s="2448"/>
      <c r="D34" s="121">
        <v>1</v>
      </c>
      <c r="E34" s="391" t="s">
        <v>854</v>
      </c>
      <c r="X34" s="561">
        <v>0</v>
      </c>
    </row>
    <row customHeight="1" ht="11.25">
      <c r="A35" s="2448"/>
      <c r="D35" s="425"/>
      <c r="E35" s="391" t="s">
        <v>855</v>
      </c>
      <c r="X35" s="561">
        <v>0</v>
      </c>
    </row>
    <row s="2774" customFormat="1" customHeight="1" ht="11.549999999999999">
      <c r="A36" s="1089"/>
      <c r="B36" s="574"/>
      <c r="D36" s="1090"/>
      <c r="E36" s="1091"/>
      <c r="X36" s="565">
        <v>11</v>
      </c>
    </row>
    <row s="2774" customFormat="1" customHeight="1" ht="22.5" hidden="1">
      <c r="A37" s="2448" t="s">
        <v>856</v>
      </c>
      <c r="B37" s="567"/>
      <c r="D37" s="1009">
        <v>1</v>
      </c>
      <c r="E37" s="763" t="s">
        <v>857</v>
      </c>
      <c r="F37" s="716" t="s">
        <v>812</v>
      </c>
      <c r="G37" s="613"/>
      <c r="H37" s="575"/>
      <c r="I37" s="613"/>
      <c r="J37" s="575"/>
      <c r="K37" s="345" t="s">
        <v>858</v>
      </c>
      <c r="X37" s="814">
        <v>0</v>
      </c>
    </row>
    <row s="2774" customFormat="1" customHeight="1" ht="22.5" hidden="1">
      <c r="A38" s="2448"/>
      <c r="B38" s="567"/>
      <c r="D38" s="725" t="s">
        <v>102</v>
      </c>
      <c r="E38" s="1088" t="s">
        <v>859</v>
      </c>
      <c r="F38" s="1092" t="s">
        <v>549</v>
      </c>
      <c r="G38" s="1092" t="s">
        <v>549</v>
      </c>
      <c r="H38" s="1086"/>
      <c r="I38" s="1092" t="s">
        <v>549</v>
      </c>
      <c r="J38" s="1086"/>
      <c r="K38" s="1087"/>
      <c r="X38" s="814">
        <v>0</v>
      </c>
    </row>
    <row s="2774" customFormat="1" customHeight="1" ht="33.75" hidden="1">
      <c r="A39" s="2448"/>
      <c r="B39" s="567"/>
      <c r="D39" s="721" t="s">
        <v>714</v>
      </c>
      <c r="E39" s="779" t="s">
        <v>860</v>
      </c>
      <c r="F39" s="716" t="s">
        <v>861</v>
      </c>
      <c r="G39" s="724"/>
      <c r="H39" s="1079"/>
      <c r="I39" s="724"/>
      <c r="J39" s="1079"/>
      <c r="K39" s="345" t="s">
        <v>862</v>
      </c>
      <c r="X39" s="814">
        <v>0</v>
      </c>
    </row>
    <row s="2774" customFormat="1" customHeight="1" ht="33.75" hidden="1">
      <c r="A40" s="2448"/>
      <c r="B40" s="567"/>
      <c r="D40" s="721" t="s">
        <v>717</v>
      </c>
      <c r="E40" s="779" t="s">
        <v>863</v>
      </c>
      <c r="F40" s="1083" t="s">
        <v>864</v>
      </c>
      <c r="G40" s="797"/>
      <c r="H40" s="1079"/>
      <c r="I40" s="797"/>
      <c r="J40" s="1079"/>
      <c r="K40" s="345" t="s">
        <v>865</v>
      </c>
      <c r="X40" s="814">
        <v>0</v>
      </c>
    </row>
    <row s="2774" customFormat="1" customHeight="1" ht="22.5" hidden="1">
      <c r="A41" s="2448"/>
      <c r="B41" s="567"/>
      <c r="D41" s="721" t="s">
        <v>90</v>
      </c>
      <c r="E41" s="778" t="s">
        <v>866</v>
      </c>
      <c r="F41" s="716" t="s">
        <v>549</v>
      </c>
      <c r="G41" s="716" t="s">
        <v>549</v>
      </c>
      <c r="H41" s="1080"/>
      <c r="I41" s="716" t="s">
        <v>549</v>
      </c>
      <c r="J41" s="1080"/>
      <c r="K41" s="358"/>
      <c r="X41" s="814">
        <v>0</v>
      </c>
    </row>
    <row s="2774" customFormat="1" customHeight="1" ht="45" hidden="1">
      <c r="A42" s="2448"/>
      <c r="B42" s="567"/>
      <c r="D42" s="721" t="s">
        <v>327</v>
      </c>
      <c r="E42" s="779" t="s">
        <v>867</v>
      </c>
      <c r="F42" s="716" t="s">
        <v>561</v>
      </c>
      <c r="G42" s="613"/>
      <c r="H42" s="1080"/>
      <c r="I42" s="613"/>
      <c r="J42" s="1080"/>
      <c r="K42" s="358" t="s">
        <v>868</v>
      </c>
      <c r="X42" s="814">
        <v>0</v>
      </c>
    </row>
    <row s="2774" customFormat="1" customHeight="1" ht="45" hidden="1">
      <c r="A43" s="2448"/>
      <c r="B43" s="567"/>
      <c r="D43" s="721" t="s">
        <v>335</v>
      </c>
      <c r="E43" s="723" t="s">
        <v>869</v>
      </c>
      <c r="F43" s="1084" t="s">
        <v>561</v>
      </c>
      <c r="G43" s="798"/>
      <c r="H43" s="1079"/>
      <c r="I43" s="798"/>
      <c r="J43" s="1079"/>
      <c r="K43" s="358" t="s">
        <v>870</v>
      </c>
      <c r="X43" s="814">
        <v>0</v>
      </c>
    </row>
    <row s="2774" customFormat="1" customHeight="1" ht="11.25" hidden="1">
      <c r="A44" s="2448"/>
      <c r="B44" s="567"/>
      <c r="D44" s="721" t="s">
        <v>91</v>
      </c>
      <c r="E44" s="722" t="s">
        <v>871</v>
      </c>
      <c r="F44" s="716" t="s">
        <v>861</v>
      </c>
      <c r="G44" s="724"/>
      <c r="H44" s="1079"/>
      <c r="I44" s="724"/>
      <c r="J44" s="1079"/>
      <c r="K44" s="345"/>
      <c r="X44" s="814">
        <v>0</v>
      </c>
    </row>
    <row s="2774" customFormat="1" customHeight="1" ht="11.25" hidden="1">
      <c r="A45" s="2448"/>
      <c r="B45" s="567"/>
      <c r="D45" s="721" t="s">
        <v>756</v>
      </c>
      <c r="E45" s="723" t="s">
        <v>872</v>
      </c>
      <c r="F45" s="716" t="s">
        <v>861</v>
      </c>
      <c r="G45" s="724"/>
      <c r="H45" s="1079"/>
      <c r="I45" s="724"/>
      <c r="J45" s="1079"/>
      <c r="K45" s="345"/>
      <c r="X45" s="814">
        <v>0</v>
      </c>
    </row>
    <row s="2774" customFormat="1" customHeight="1" ht="11.25" hidden="1">
      <c r="A46" s="2448"/>
      <c r="B46" s="567"/>
      <c r="D46" s="721" t="s">
        <v>798</v>
      </c>
      <c r="E46" s="723" t="s">
        <v>873</v>
      </c>
      <c r="F46" s="716" t="s">
        <v>861</v>
      </c>
      <c r="G46" s="724"/>
      <c r="H46" s="1079"/>
      <c r="I46" s="724"/>
      <c r="J46" s="1079"/>
      <c r="K46" s="345"/>
      <c r="X46" s="814">
        <v>0</v>
      </c>
    </row>
    <row s="2774" customFormat="1" customHeight="1" ht="11.25" hidden="1">
      <c r="A47" s="2448"/>
      <c r="B47" s="567"/>
      <c r="D47" s="721" t="s">
        <v>801</v>
      </c>
      <c r="E47" s="723" t="s">
        <v>874</v>
      </c>
      <c r="F47" s="716" t="s">
        <v>861</v>
      </c>
      <c r="G47" s="724"/>
      <c r="H47" s="1079"/>
      <c r="I47" s="724"/>
      <c r="J47" s="1079"/>
      <c r="K47" s="345"/>
      <c r="X47" s="814">
        <v>0</v>
      </c>
    </row>
    <row s="2774" customFormat="1" customHeight="1" ht="11.25" hidden="1">
      <c r="A48" s="2448"/>
      <c r="B48" s="567"/>
      <c r="D48" s="721" t="s">
        <v>875</v>
      </c>
      <c r="E48" s="727" t="s">
        <v>876</v>
      </c>
      <c r="F48" s="716" t="s">
        <v>861</v>
      </c>
      <c r="G48" s="724"/>
      <c r="H48" s="1079"/>
      <c r="I48" s="724"/>
      <c r="J48" s="1079"/>
      <c r="K48" s="345"/>
      <c r="X48" s="814">
        <v>0</v>
      </c>
    </row>
    <row s="2774" customFormat="1" customHeight="1" ht="11.25" hidden="1">
      <c r="A49" s="2448"/>
      <c r="B49" s="567"/>
      <c r="D49" s="721" t="s">
        <v>877</v>
      </c>
      <c r="E49" s="727" t="s">
        <v>878</v>
      </c>
      <c r="F49" s="716" t="s">
        <v>861</v>
      </c>
      <c r="G49" s="724"/>
      <c r="H49" s="1079"/>
      <c r="I49" s="724"/>
      <c r="J49" s="1079"/>
      <c r="K49" s="345"/>
      <c r="X49" s="814">
        <v>0</v>
      </c>
    </row>
    <row s="2774" customFormat="1" customHeight="1" ht="11.25" hidden="1">
      <c r="A50" s="2448"/>
      <c r="B50" s="567"/>
      <c r="D50" s="721" t="s">
        <v>879</v>
      </c>
      <c r="E50" s="723" t="s">
        <v>880</v>
      </c>
      <c r="F50" s="716" t="s">
        <v>861</v>
      </c>
      <c r="G50" s="724"/>
      <c r="H50" s="1079"/>
      <c r="I50" s="724"/>
      <c r="J50" s="1079"/>
      <c r="K50" s="345"/>
      <c r="X50" s="814">
        <v>0</v>
      </c>
    </row>
    <row s="2774" customFormat="1" customHeight="1" ht="11.25" hidden="1">
      <c r="A51" s="2448"/>
      <c r="B51" s="567"/>
      <c r="D51" s="721" t="s">
        <v>881</v>
      </c>
      <c r="E51" s="723" t="s">
        <v>882</v>
      </c>
      <c r="F51" s="716" t="s">
        <v>861</v>
      </c>
      <c r="G51" s="724"/>
      <c r="H51" s="1079"/>
      <c r="I51" s="724"/>
      <c r="J51" s="1079"/>
      <c r="K51" s="345"/>
      <c r="X51" s="814">
        <v>0</v>
      </c>
    </row>
    <row s="2774" customFormat="1" customHeight="1" ht="45" hidden="1">
      <c r="A52" s="2448"/>
      <c r="B52" s="567"/>
      <c r="D52" s="721" t="s">
        <v>115</v>
      </c>
      <c r="E52" s="722" t="s">
        <v>883</v>
      </c>
      <c r="F52" s="716" t="s">
        <v>861</v>
      </c>
      <c r="G52" s="724"/>
      <c r="H52" s="1079"/>
      <c r="I52" s="724"/>
      <c r="J52" s="1079"/>
      <c r="K52" s="345"/>
      <c r="X52" s="814">
        <v>0</v>
      </c>
    </row>
    <row s="2774" customFormat="1" customHeight="1" ht="11.25" hidden="1">
      <c r="A53" s="2448"/>
      <c r="B53" s="567"/>
      <c r="D53" s="721" t="s">
        <v>316</v>
      </c>
      <c r="E53" s="723" t="s">
        <v>872</v>
      </c>
      <c r="F53" s="716" t="s">
        <v>861</v>
      </c>
      <c r="G53" s="724"/>
      <c r="H53" s="1079"/>
      <c r="I53" s="724"/>
      <c r="J53" s="1079"/>
      <c r="K53" s="345"/>
      <c r="X53" s="814">
        <v>0</v>
      </c>
    </row>
    <row s="2774" customFormat="1" customHeight="1" ht="11.25" hidden="1">
      <c r="A54" s="2448"/>
      <c r="B54" s="567"/>
      <c r="D54" s="721" t="s">
        <v>884</v>
      </c>
      <c r="E54" s="723" t="s">
        <v>873</v>
      </c>
      <c r="F54" s="716" t="s">
        <v>861</v>
      </c>
      <c r="G54" s="724"/>
      <c r="H54" s="1079"/>
      <c r="I54" s="724"/>
      <c r="J54" s="1079"/>
      <c r="K54" s="345"/>
      <c r="X54" s="814">
        <v>0</v>
      </c>
    </row>
    <row s="2774" customFormat="1" customHeight="1" ht="11.25" hidden="1">
      <c r="A55" s="2448"/>
      <c r="B55" s="567"/>
      <c r="D55" s="721" t="s">
        <v>885</v>
      </c>
      <c r="E55" s="723" t="s">
        <v>874</v>
      </c>
      <c r="F55" s="716" t="s">
        <v>861</v>
      </c>
      <c r="G55" s="724"/>
      <c r="H55" s="1079"/>
      <c r="I55" s="724"/>
      <c r="J55" s="1079"/>
      <c r="K55" s="345"/>
      <c r="X55" s="814">
        <v>0</v>
      </c>
    </row>
    <row s="2774" customFormat="1" customHeight="1" ht="11.25" hidden="1">
      <c r="A56" s="2448"/>
      <c r="B56" s="567"/>
      <c r="D56" s="721" t="s">
        <v>886</v>
      </c>
      <c r="E56" s="727" t="s">
        <v>876</v>
      </c>
      <c r="F56" s="716" t="s">
        <v>861</v>
      </c>
      <c r="G56" s="724"/>
      <c r="H56" s="1079"/>
      <c r="I56" s="724"/>
      <c r="J56" s="1079"/>
      <c r="K56" s="345"/>
      <c r="X56" s="814">
        <v>0</v>
      </c>
    </row>
    <row s="2774" customFormat="1" customHeight="1" ht="11.25" hidden="1">
      <c r="A57" s="2448"/>
      <c r="B57" s="567"/>
      <c r="D57" s="721" t="s">
        <v>887</v>
      </c>
      <c r="E57" s="727" t="s">
        <v>878</v>
      </c>
      <c r="F57" s="716" t="s">
        <v>861</v>
      </c>
      <c r="G57" s="724"/>
      <c r="H57" s="1079"/>
      <c r="I57" s="724"/>
      <c r="J57" s="1079"/>
      <c r="K57" s="345"/>
      <c r="X57" s="814">
        <v>0</v>
      </c>
    </row>
    <row s="2774" customFormat="1" customHeight="1" ht="11.25" hidden="1">
      <c r="A58" s="2448"/>
      <c r="B58" s="567"/>
      <c r="D58" s="721" t="s">
        <v>888</v>
      </c>
      <c r="E58" s="723" t="s">
        <v>880</v>
      </c>
      <c r="F58" s="716" t="s">
        <v>861</v>
      </c>
      <c r="G58" s="724"/>
      <c r="H58" s="1079"/>
      <c r="I58" s="724"/>
      <c r="J58" s="1079"/>
      <c r="K58" s="345"/>
      <c r="X58" s="814">
        <v>0</v>
      </c>
    </row>
    <row s="2774" customFormat="1" customHeight="1" ht="11.25" hidden="1">
      <c r="A59" s="2448"/>
      <c r="B59" s="567"/>
      <c r="D59" s="721" t="s">
        <v>889</v>
      </c>
      <c r="E59" s="723" t="s">
        <v>882</v>
      </c>
      <c r="F59" s="716" t="s">
        <v>861</v>
      </c>
      <c r="G59" s="724"/>
      <c r="H59" s="1079"/>
      <c r="I59" s="724"/>
      <c r="J59" s="1079"/>
      <c r="K59" s="345"/>
      <c r="X59" s="814">
        <v>0</v>
      </c>
    </row>
    <row s="2774" customFormat="1" customHeight="1" ht="33.75" hidden="1">
      <c r="A60" s="2448"/>
      <c r="B60" s="567"/>
      <c r="D60" s="721" t="s">
        <v>92</v>
      </c>
      <c r="E60" s="722" t="s">
        <v>890</v>
      </c>
      <c r="F60" s="777" t="s">
        <v>561</v>
      </c>
      <c r="G60" s="798"/>
      <c r="H60" s="1079"/>
      <c r="I60" s="798"/>
      <c r="J60" s="1079"/>
      <c r="K60" s="358" t="s">
        <v>891</v>
      </c>
      <c r="X60" s="814">
        <v>0</v>
      </c>
    </row>
    <row s="2774" customFormat="1" customHeight="1" ht="33.75" hidden="1">
      <c r="A61" s="2448"/>
      <c r="B61" s="567"/>
      <c r="D61" s="721" t="s">
        <v>93</v>
      </c>
      <c r="E61" s="722" t="s">
        <v>892</v>
      </c>
      <c r="F61" s="782" t="s">
        <v>822</v>
      </c>
      <c r="G61" s="724"/>
      <c r="H61" s="1079"/>
      <c r="I61" s="724"/>
      <c r="J61" s="1079"/>
      <c r="K61" s="345"/>
      <c r="X61" s="814">
        <v>0</v>
      </c>
    </row>
    <row s="2774" customFormat="1" customHeight="1" ht="22.5" hidden="1">
      <c r="A62" s="2448"/>
      <c r="B62" s="567" t="s">
        <v>591</v>
      </c>
      <c r="D62" s="721" t="s">
        <v>116</v>
      </c>
      <c r="E62" s="722" t="s">
        <v>893</v>
      </c>
      <c r="F62" s="782" t="s">
        <v>309</v>
      </c>
      <c r="G62" s="438"/>
      <c r="H62" s="1079"/>
      <c r="I62" s="438"/>
      <c r="J62" s="1079"/>
      <c r="K62" s="345" t="s">
        <v>634</v>
      </c>
      <c r="X62" s="814">
        <v>0</v>
      </c>
    </row>
    <row s="2774" customFormat="1" customHeight="1" ht="45" hidden="1">
      <c r="A63" s="2448"/>
      <c r="B63" s="567" t="s">
        <v>591</v>
      </c>
      <c r="D63" s="721" t="s">
        <v>894</v>
      </c>
      <c r="E63" s="723" t="s">
        <v>895</v>
      </c>
      <c r="F63" s="777" t="s">
        <v>309</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102</v>
      </c>
      <c r="E66" s="763" t="s">
        <v>899</v>
      </c>
      <c r="F66" s="716" t="s">
        <v>549</v>
      </c>
      <c r="G66" s="716" t="s">
        <v>549</v>
      </c>
      <c r="H66" s="575"/>
      <c r="I66" s="716" t="s">
        <v>549</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310</v>
      </c>
      <c r="E68" s="1010" t="s">
        <v>901</v>
      </c>
      <c r="F68" s="716" t="s">
        <v>864</v>
      </c>
      <c r="G68" s="783"/>
      <c r="H68" s="575"/>
      <c r="I68" s="783"/>
      <c r="J68" s="575"/>
      <c r="K68" s="345"/>
      <c r="X68" s="814">
        <v>0</v>
      </c>
    </row>
    <row s="2774" customFormat="1" customHeight="1" ht="22.5" hidden="1">
      <c r="A69" s="2448"/>
      <c r="B69" s="567"/>
      <c r="D69" s="799" t="s">
        <v>313</v>
      </c>
      <c r="E69" s="1010" t="s">
        <v>902</v>
      </c>
      <c r="F69" s="777" t="s">
        <v>561</v>
      </c>
      <c r="G69" s="798"/>
      <c r="H69" s="575"/>
      <c r="I69" s="798"/>
      <c r="J69" s="575"/>
      <c r="K69" s="345"/>
      <c r="X69" s="814">
        <v>0</v>
      </c>
    </row>
    <row s="2774" customFormat="1" customHeight="1" ht="22.5" hidden="1">
      <c r="A70" s="2448"/>
      <c r="B70" s="567"/>
      <c r="D70" s="799" t="s">
        <v>731</v>
      </c>
      <c r="E70" s="1010" t="s">
        <v>903</v>
      </c>
      <c r="F70" s="777" t="s">
        <v>561</v>
      </c>
      <c r="G70" s="798"/>
      <c r="H70" s="575"/>
      <c r="I70" s="798"/>
      <c r="J70" s="575"/>
      <c r="K70" s="345"/>
      <c r="X70" s="814">
        <v>0</v>
      </c>
    </row>
    <row s="2774" customFormat="1" customHeight="1" ht="22.5" hidden="1">
      <c r="A71" s="2448"/>
      <c r="B71" s="567"/>
      <c r="D71" s="721" t="s">
        <v>90</v>
      </c>
      <c r="E71" s="722" t="s">
        <v>904</v>
      </c>
      <c r="F71" s="716" t="s">
        <v>864</v>
      </c>
      <c r="G71" s="613"/>
      <c r="H71" s="1086"/>
      <c r="I71" s="613"/>
      <c r="J71" s="1086"/>
      <c r="K71" s="358"/>
      <c r="X71" s="814">
        <v>0</v>
      </c>
    </row>
    <row s="2774" customFormat="1" customHeight="1" ht="56.25" hidden="1">
      <c r="A72" s="2448"/>
      <c r="B72" s="567"/>
      <c r="D72" s="721" t="s">
        <v>91</v>
      </c>
      <c r="E72" s="722" t="s">
        <v>905</v>
      </c>
      <c r="F72" s="777" t="s">
        <v>561</v>
      </c>
      <c r="G72" s="798"/>
      <c r="H72" s="1079"/>
      <c r="I72" s="798"/>
      <c r="J72" s="1079"/>
      <c r="K72" s="358"/>
      <c r="X72" s="814">
        <v>0</v>
      </c>
    </row>
    <row s="2774" customFormat="1" customHeight="1" ht="33.75" hidden="1">
      <c r="A73" s="2448"/>
      <c r="B73" s="567"/>
      <c r="D73" s="721" t="s">
        <v>115</v>
      </c>
      <c r="E73" s="722" t="s">
        <v>906</v>
      </c>
      <c r="F73" s="782" t="s">
        <v>822</v>
      </c>
      <c r="G73" s="724"/>
      <c r="H73" s="1079"/>
      <c r="I73" s="724"/>
      <c r="J73" s="1079"/>
      <c r="K73" s="345"/>
      <c r="X73" s="814">
        <v>0</v>
      </c>
    </row>
    <row s="2774" customFormat="1" customHeight="1" ht="22.5" hidden="1">
      <c r="A74" s="2448"/>
      <c r="B74" s="567" t="s">
        <v>591</v>
      </c>
      <c r="D74" s="721" t="s">
        <v>92</v>
      </c>
      <c r="E74" s="722" t="s">
        <v>907</v>
      </c>
      <c r="F74" s="782" t="s">
        <v>309</v>
      </c>
      <c r="G74" s="438"/>
      <c r="H74" s="1079"/>
      <c r="I74" s="438"/>
      <c r="J74" s="1079"/>
      <c r="K74" s="345" t="s">
        <v>634</v>
      </c>
      <c r="X74" s="814">
        <v>0</v>
      </c>
    </row>
    <row s="2774" customFormat="1" customHeight="1" ht="45" hidden="1">
      <c r="A75" s="2448"/>
      <c r="B75" s="567" t="s">
        <v>591</v>
      </c>
      <c r="D75" s="721" t="s">
        <v>655</v>
      </c>
      <c r="E75" s="723" t="s">
        <v>908</v>
      </c>
      <c r="F75" s="777" t="s">
        <v>309</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909</v>
      </c>
      <c r="B77" s="567"/>
      <c r="D77" s="721">
        <v>1</v>
      </c>
      <c r="E77" s="722" t="s">
        <v>910</v>
      </c>
      <c r="F77" s="777" t="s">
        <v>812</v>
      </c>
      <c r="G77" s="780"/>
      <c r="H77" s="1079"/>
      <c r="I77" s="780"/>
      <c r="J77" s="1079"/>
      <c r="K77" s="345" t="s">
        <v>911</v>
      </c>
      <c r="X77" s="814">
        <v>0</v>
      </c>
    </row>
    <row s="2774" customFormat="1" customHeight="1" ht="11.25" hidden="1">
      <c r="A78" s="2448"/>
      <c r="B78" s="567"/>
      <c r="D78" s="721" t="s">
        <v>102</v>
      </c>
      <c r="E78" s="722" t="s">
        <v>912</v>
      </c>
      <c r="F78" s="777" t="s">
        <v>812</v>
      </c>
      <c r="G78" s="780"/>
      <c r="H78" s="1079"/>
      <c r="I78" s="780"/>
      <c r="J78" s="1079"/>
      <c r="K78" s="345" t="s">
        <v>913</v>
      </c>
      <c r="X78" s="814">
        <v>0</v>
      </c>
    </row>
    <row s="2774" customFormat="1" customHeight="1" ht="22.5" hidden="1">
      <c r="A79" s="2448"/>
      <c r="B79" s="567"/>
      <c r="D79" s="721" t="s">
        <v>90</v>
      </c>
      <c r="E79" s="778" t="s">
        <v>914</v>
      </c>
      <c r="F79" s="716" t="s">
        <v>861</v>
      </c>
      <c r="G79" s="780"/>
      <c r="H79" s="1079"/>
      <c r="I79" s="780"/>
      <c r="J79" s="1079"/>
      <c r="K79" s="345" t="s">
        <v>915</v>
      </c>
      <c r="X79" s="814">
        <v>0</v>
      </c>
    </row>
    <row s="2774" customFormat="1" customHeight="1" ht="11.25" hidden="1">
      <c r="A80" s="2448"/>
      <c r="B80" s="567"/>
      <c r="D80" s="721" t="s">
        <v>327</v>
      </c>
      <c r="E80" s="779" t="s">
        <v>916</v>
      </c>
      <c r="F80" s="716" t="s">
        <v>861</v>
      </c>
      <c r="G80" s="780"/>
      <c r="H80" s="1079"/>
      <c r="I80" s="780"/>
      <c r="J80" s="1079"/>
      <c r="K80" s="345"/>
      <c r="X80" s="814">
        <v>0</v>
      </c>
    </row>
    <row s="2774" customFormat="1" customHeight="1" ht="11.25" hidden="1">
      <c r="A81" s="2448"/>
      <c r="B81" s="567"/>
      <c r="D81" s="721" t="s">
        <v>335</v>
      </c>
      <c r="E81" s="779" t="s">
        <v>917</v>
      </c>
      <c r="F81" s="716" t="s">
        <v>861</v>
      </c>
      <c r="G81" s="780"/>
      <c r="H81" s="1079"/>
      <c r="I81" s="780"/>
      <c r="J81" s="1079"/>
      <c r="K81" s="345"/>
      <c r="X81" s="814">
        <v>0</v>
      </c>
    </row>
    <row s="2774" customFormat="1" customHeight="1" ht="11.25" hidden="1">
      <c r="A82" s="2448"/>
      <c r="B82" s="567"/>
      <c r="D82" s="721" t="s">
        <v>337</v>
      </c>
      <c r="E82" s="779" t="s">
        <v>918</v>
      </c>
      <c r="F82" s="716" t="s">
        <v>861</v>
      </c>
      <c r="G82" s="780"/>
      <c r="H82" s="1079"/>
      <c r="I82" s="780"/>
      <c r="J82" s="1079"/>
      <c r="K82" s="345"/>
      <c r="X82" s="814">
        <v>0</v>
      </c>
    </row>
    <row s="2774" customFormat="1" customHeight="1" ht="11.25" hidden="1">
      <c r="A83" s="2448"/>
      <c r="B83" s="567"/>
      <c r="D83" s="721" t="s">
        <v>339</v>
      </c>
      <c r="E83" s="779" t="s">
        <v>919</v>
      </c>
      <c r="F83" s="716" t="s">
        <v>861</v>
      </c>
      <c r="G83" s="780"/>
      <c r="H83" s="1079"/>
      <c r="I83" s="780"/>
      <c r="J83" s="1079"/>
      <c r="K83" s="345"/>
      <c r="X83" s="814">
        <v>0</v>
      </c>
    </row>
    <row s="2774" customFormat="1" customHeight="1" ht="11.25" hidden="1">
      <c r="A84" s="2448"/>
      <c r="B84" s="567"/>
      <c r="D84" s="721" t="s">
        <v>920</v>
      </c>
      <c r="E84" s="779" t="s">
        <v>921</v>
      </c>
      <c r="F84" s="716" t="s">
        <v>861</v>
      </c>
      <c r="G84" s="780"/>
      <c r="H84" s="1079"/>
      <c r="I84" s="780"/>
      <c r="J84" s="1079"/>
      <c r="K84" s="345"/>
      <c r="X84" s="814">
        <v>0</v>
      </c>
    </row>
    <row s="2774" customFormat="1" customHeight="1" ht="11.25" hidden="1">
      <c r="A85" s="2448"/>
      <c r="B85" s="567"/>
      <c r="D85" s="721" t="s">
        <v>922</v>
      </c>
      <c r="E85" s="779" t="s">
        <v>923</v>
      </c>
      <c r="F85" s="716" t="s">
        <v>861</v>
      </c>
      <c r="G85" s="780"/>
      <c r="H85" s="1079"/>
      <c r="I85" s="780"/>
      <c r="J85" s="1079"/>
      <c r="K85" s="345"/>
      <c r="X85" s="814">
        <v>0</v>
      </c>
    </row>
    <row s="2774" customFormat="1" customHeight="1" ht="11.25" hidden="1">
      <c r="A86" s="2448"/>
      <c r="B86" s="567"/>
      <c r="D86" s="721" t="s">
        <v>924</v>
      </c>
      <c r="E86" s="779" t="s">
        <v>925</v>
      </c>
      <c r="F86" s="716" t="s">
        <v>861</v>
      </c>
      <c r="G86" s="780"/>
      <c r="H86" s="1079"/>
      <c r="I86" s="780"/>
      <c r="J86" s="1079"/>
      <c r="K86" s="345"/>
      <c r="X86" s="814">
        <v>0</v>
      </c>
    </row>
    <row s="2774" customFormat="1" customHeight="1" ht="45" hidden="1">
      <c r="A87" s="2448"/>
      <c r="B87" s="567"/>
      <c r="D87" s="721" t="s">
        <v>91</v>
      </c>
      <c r="E87" s="722" t="s">
        <v>926</v>
      </c>
      <c r="F87" s="716" t="s">
        <v>861</v>
      </c>
      <c r="G87" s="780"/>
      <c r="H87" s="1079"/>
      <c r="I87" s="780"/>
      <c r="J87" s="1079"/>
      <c r="K87" s="345" t="s">
        <v>927</v>
      </c>
      <c r="X87" s="814">
        <v>0</v>
      </c>
    </row>
    <row s="2774" customFormat="1" customHeight="1" ht="11.25" hidden="1">
      <c r="A88" s="2448"/>
      <c r="B88" s="567"/>
      <c r="D88" s="721" t="s">
        <v>756</v>
      </c>
      <c r="E88" s="779" t="s">
        <v>916</v>
      </c>
      <c r="F88" s="716" t="s">
        <v>861</v>
      </c>
      <c r="G88" s="780"/>
      <c r="H88" s="1079"/>
      <c r="I88" s="780"/>
      <c r="J88" s="1079"/>
      <c r="K88" s="345"/>
      <c r="X88" s="814">
        <v>0</v>
      </c>
    </row>
    <row s="2774" customFormat="1" customHeight="1" ht="11.25" hidden="1">
      <c r="A89" s="2448"/>
      <c r="B89" s="567"/>
      <c r="D89" s="721" t="s">
        <v>798</v>
      </c>
      <c r="E89" s="779" t="s">
        <v>917</v>
      </c>
      <c r="F89" s="716" t="s">
        <v>861</v>
      </c>
      <c r="G89" s="780"/>
      <c r="H89" s="1079"/>
      <c r="I89" s="780"/>
      <c r="J89" s="1079"/>
      <c r="K89" s="345"/>
      <c r="X89" s="814">
        <v>0</v>
      </c>
    </row>
    <row s="2774" customFormat="1" customHeight="1" ht="11.25" hidden="1">
      <c r="A90" s="2448"/>
      <c r="B90" s="567"/>
      <c r="D90" s="721" t="s">
        <v>801</v>
      </c>
      <c r="E90" s="779" t="s">
        <v>918</v>
      </c>
      <c r="F90" s="716" t="s">
        <v>861</v>
      </c>
      <c r="G90" s="780"/>
      <c r="H90" s="1079"/>
      <c r="I90" s="780"/>
      <c r="J90" s="1079"/>
      <c r="K90" s="345"/>
      <c r="X90" s="814">
        <v>0</v>
      </c>
    </row>
    <row s="2774" customFormat="1" customHeight="1" ht="11.25" hidden="1">
      <c r="A91" s="2448"/>
      <c r="B91" s="567"/>
      <c r="D91" s="721" t="s">
        <v>879</v>
      </c>
      <c r="E91" s="779" t="s">
        <v>919</v>
      </c>
      <c r="F91" s="716" t="s">
        <v>861</v>
      </c>
      <c r="G91" s="780"/>
      <c r="H91" s="1079"/>
      <c r="I91" s="780"/>
      <c r="J91" s="1079"/>
      <c r="K91" s="345"/>
      <c r="X91" s="814">
        <v>0</v>
      </c>
    </row>
    <row s="2774" customFormat="1" customHeight="1" ht="11.25" hidden="1">
      <c r="A92" s="2448"/>
      <c r="B92" s="567"/>
      <c r="D92" s="721" t="s">
        <v>881</v>
      </c>
      <c r="E92" s="779" t="s">
        <v>921</v>
      </c>
      <c r="F92" s="716" t="s">
        <v>861</v>
      </c>
      <c r="G92" s="780"/>
      <c r="H92" s="1079"/>
      <c r="I92" s="780"/>
      <c r="J92" s="1079"/>
      <c r="K92" s="345"/>
      <c r="X92" s="814">
        <v>0</v>
      </c>
    </row>
    <row s="2774" customFormat="1" customHeight="1" ht="11.25" hidden="1">
      <c r="A93" s="2448"/>
      <c r="B93" s="567"/>
      <c r="D93" s="721" t="s">
        <v>928</v>
      </c>
      <c r="E93" s="779" t="s">
        <v>923</v>
      </c>
      <c r="F93" s="716" t="s">
        <v>861</v>
      </c>
      <c r="G93" s="780"/>
      <c r="H93" s="1079"/>
      <c r="I93" s="780"/>
      <c r="J93" s="1079"/>
      <c r="K93" s="345"/>
      <c r="X93" s="814">
        <v>0</v>
      </c>
    </row>
    <row s="2774" customFormat="1" customHeight="1" ht="11.25" hidden="1">
      <c r="A94" s="2448"/>
      <c r="B94" s="567"/>
      <c r="D94" s="721" t="s">
        <v>929</v>
      </c>
      <c r="E94" s="779" t="s">
        <v>925</v>
      </c>
      <c r="F94" s="716" t="s">
        <v>861</v>
      </c>
      <c r="G94" s="780"/>
      <c r="H94" s="1079"/>
      <c r="I94" s="780"/>
      <c r="J94" s="1079"/>
      <c r="K94" s="345"/>
      <c r="X94" s="814">
        <v>0</v>
      </c>
    </row>
    <row s="2774" customFormat="1" customHeight="1" ht="24.75" hidden="1">
      <c r="A95" s="2448"/>
      <c r="B95" s="567"/>
      <c r="D95" s="721" t="s">
        <v>115</v>
      </c>
      <c r="E95" s="722" t="s">
        <v>930</v>
      </c>
      <c r="F95" s="781" t="s">
        <v>561</v>
      </c>
      <c r="G95" s="783"/>
      <c r="H95" s="1079"/>
      <c r="I95" s="783"/>
      <c r="J95" s="1079"/>
      <c r="K95" s="345" t="s">
        <v>931</v>
      </c>
      <c r="X95" s="814">
        <v>0</v>
      </c>
    </row>
    <row s="2774" customFormat="1" customHeight="1" ht="33.75" hidden="1">
      <c r="A96" s="2448"/>
      <c r="B96" s="567"/>
      <c r="D96" s="721" t="s">
        <v>92</v>
      </c>
      <c r="E96" s="722" t="s">
        <v>932</v>
      </c>
      <c r="F96" s="782" t="s">
        <v>822</v>
      </c>
      <c r="G96" s="784"/>
      <c r="H96" s="1079"/>
      <c r="I96" s="784"/>
      <c r="J96" s="1079"/>
      <c r="K96" s="345"/>
      <c r="X96" s="814">
        <v>0</v>
      </c>
    </row>
    <row s="2774" customFormat="1" customHeight="1" ht="22.5" hidden="1">
      <c r="A97" s="2448"/>
      <c r="B97" s="567" t="s">
        <v>591</v>
      </c>
      <c r="D97" s="721" t="s">
        <v>93</v>
      </c>
      <c r="E97" s="722" t="s">
        <v>933</v>
      </c>
      <c r="F97" s="782" t="s">
        <v>309</v>
      </c>
      <c r="G97" s="441"/>
      <c r="H97" s="1079"/>
      <c r="I97" s="441"/>
      <c r="J97" s="1079"/>
      <c r="K97" s="345" t="s">
        <v>634</v>
      </c>
      <c r="X97" s="814">
        <v>0</v>
      </c>
    </row>
    <row s="2774" customFormat="1" customHeight="1" ht="45" hidden="1">
      <c r="A98" s="2448"/>
      <c r="B98" s="567" t="s">
        <v>591</v>
      </c>
      <c r="D98" s="721" t="s">
        <v>934</v>
      </c>
      <c r="E98" s="723" t="s">
        <v>935</v>
      </c>
      <c r="F98" s="777" t="s">
        <v>309</v>
      </c>
      <c r="G98" s="441"/>
      <c r="H98" s="1079"/>
      <c r="I98" s="441"/>
      <c r="J98" s="1079"/>
      <c r="K98" s="345" t="s">
        <v>634</v>
      </c>
      <c r="X98" s="814">
        <v>0</v>
      </c>
    </row>
    <row s="2774" customFormat="1" customHeight="1" ht="95.25" hidden="1">
      <c r="A99" s="2448"/>
      <c r="B99" s="567" t="s">
        <v>591</v>
      </c>
      <c r="D99" s="721" t="s">
        <v>116</v>
      </c>
      <c r="E99" s="722" t="s">
        <v>936</v>
      </c>
      <c r="F99" s="777" t="s">
        <v>309</v>
      </c>
      <c r="G99" s="441"/>
      <c r="H99" s="1079"/>
      <c r="I99" s="441"/>
      <c r="J99" s="1079"/>
      <c r="K99" s="345" t="s">
        <v>634</v>
      </c>
      <c r="X99" s="814">
        <v>0</v>
      </c>
    </row>
    <row s="2774" customFormat="1" customHeight="1" ht="22.5" hidden="1">
      <c r="A100" s="2448"/>
      <c r="B100" s="567" t="s">
        <v>591</v>
      </c>
      <c r="D100" s="721" t="s">
        <v>153</v>
      </c>
      <c r="E100" s="722" t="s">
        <v>937</v>
      </c>
      <c r="F100" s="777" t="s">
        <v>309</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45828-2079-8CC8-8C69-5FBE25BBCC88}"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6" width="93.00390625" customWidth="1"/>
    <col min="12" max="20" style="2774" width="10.00390625" customWidth="1"/>
    <col min="21" max="21" style="4193" width="10.00390625" customWidth="1"/>
    <col min="22" max="22" style="2774" width="10.57421875" hidden="1"/>
  </cols>
  <sheetData>
    <row s="2846" customFormat="1" customHeight="1" ht="22.5" hidden="1">
      <c r="C1" s="728"/>
      <c r="G1" s="473">
        <v>4</v>
      </c>
      <c r="I1" s="473">
        <v>4</v>
      </c>
      <c r="U1" s="476"/>
      <c r="V1" s="473" t="s">
        <v>14</v>
      </c>
    </row>
    <row s="2846" customFormat="1" customHeight="1" ht="15" hidden="1">
      <c r="C2" s="728"/>
      <c r="U2" s="476"/>
      <c r="V2" s="473">
        <v>0</v>
      </c>
    </row>
    <row customHeight="1" ht="22.5" hidden="1">
      <c r="A3" s="561"/>
      <c r="B3" s="2453"/>
      <c r="C3" s="2454" t="s">
        <v>103</v>
      </c>
      <c r="D3" s="745" t="str">
        <f>B3&amp;".1"</f>
        <v>.1</v>
      </c>
      <c r="E3" s="746" t="s">
        <v>938</v>
      </c>
      <c r="F3" s="747" t="s">
        <v>309</v>
      </c>
      <c r="G3" s="742"/>
      <c r="H3" s="457"/>
      <c r="I3" s="742"/>
      <c r="J3" s="457"/>
      <c r="K3" s="345" t="s">
        <v>939</v>
      </c>
      <c r="V3" s="561">
        <v>0</v>
      </c>
    </row>
    <row customHeight="1" ht="15" hidden="1">
      <c r="A4" s="561"/>
      <c r="B4" s="2453"/>
      <c r="C4" s="2454"/>
      <c r="D4" s="745" t="str">
        <f>B3&amp;".2"</f>
        <v>.2</v>
      </c>
      <c r="E4" s="746" t="s">
        <v>940</v>
      </c>
      <c r="F4" s="747" t="s">
        <v>309</v>
      </c>
      <c r="G4" s="1794" t="s">
        <v>22</v>
      </c>
      <c r="H4" s="457"/>
      <c r="I4" s="1794" t="s">
        <v>22</v>
      </c>
      <c r="J4" s="457"/>
      <c r="K4" s="345" t="s">
        <v>941</v>
      </c>
      <c r="V4" s="561">
        <v>0</v>
      </c>
    </row>
    <row s="2846" customFormat="1" customHeight="1" ht="15" hidden="1">
      <c r="C5" s="728"/>
      <c r="U5" s="476"/>
      <c r="V5" s="473">
        <v>0</v>
      </c>
    </row>
    <row customHeight="1" ht="22.5" hidden="1">
      <c r="A6" s="561"/>
      <c r="B6" s="2453"/>
      <c r="C6" s="2454" t="s">
        <v>103</v>
      </c>
      <c r="D6" s="745" t="str">
        <f>B6&amp;".1"</f>
        <v>.1</v>
      </c>
      <c r="E6" s="746" t="s">
        <v>942</v>
      </c>
      <c r="F6" s="747" t="s">
        <v>309</v>
      </c>
      <c r="G6" s="742"/>
      <c r="H6" s="457"/>
      <c r="I6" s="742"/>
      <c r="J6" s="457"/>
      <c r="K6" s="345" t="s">
        <v>943</v>
      </c>
      <c r="V6" s="561">
        <v>0</v>
      </c>
    </row>
    <row customHeight="1" ht="15" hidden="1">
      <c r="A7" s="561"/>
      <c r="B7" s="2453"/>
      <c r="C7" s="2454"/>
      <c r="D7" s="745" t="str">
        <f>B6&amp;".2"</f>
        <v>.2</v>
      </c>
      <c r="E7" s="746" t="s">
        <v>940</v>
      </c>
      <c r="F7" s="747" t="s">
        <v>309</v>
      </c>
      <c r="G7" s="1794" t="s">
        <v>22</v>
      </c>
      <c r="H7" s="457"/>
      <c r="I7" s="1794" t="s">
        <v>22</v>
      </c>
      <c r="J7" s="457"/>
      <c r="K7" s="345" t="s">
        <v>941</v>
      </c>
      <c r="V7" s="561">
        <v>0</v>
      </c>
    </row>
    <row s="2846" customFormat="1" customHeight="1" ht="15" hidden="1">
      <c r="C8" s="728"/>
      <c r="U8" s="476"/>
      <c r="V8" s="473">
        <v>0</v>
      </c>
    </row>
    <row customHeight="1" ht="22.5" hidden="1">
      <c r="A9" s="561"/>
      <c r="B9" s="2453"/>
      <c r="C9" s="2454" t="s">
        <v>103</v>
      </c>
      <c r="D9" s="745" t="str">
        <f>B9&amp;".1"</f>
        <v>.1</v>
      </c>
      <c r="E9" s="746" t="s">
        <v>944</v>
      </c>
      <c r="F9" s="747" t="s">
        <v>309</v>
      </c>
      <c r="G9" s="753" t="s">
        <v>22</v>
      </c>
      <c r="H9" s="457" t="s">
        <v>22</v>
      </c>
      <c r="I9" s="4234" t="s">
        <v>22</v>
      </c>
      <c r="J9" s="4235" t="s">
        <v>22</v>
      </c>
      <c r="K9" s="345"/>
      <c r="V9" s="561">
        <v>0</v>
      </c>
    </row>
    <row customHeight="1" ht="15" hidden="1">
      <c r="A10" s="561"/>
      <c r="B10" s="2453"/>
      <c r="C10" s="2454"/>
      <c r="D10" s="745" t="str">
        <f>B9&amp;".2"</f>
        <v>.2</v>
      </c>
      <c r="E10" s="746" t="s">
        <v>945</v>
      </c>
      <c r="F10" s="747" t="s">
        <v>309</v>
      </c>
      <c r="G10" s="1788" t="s">
        <v>22</v>
      </c>
      <c r="H10" s="457" t="s">
        <v>22</v>
      </c>
      <c r="I10" s="4236" t="s">
        <v>22</v>
      </c>
      <c r="J10" s="4235" t="s">
        <v>22</v>
      </c>
      <c r="K10" s="345" t="s">
        <v>946</v>
      </c>
      <c r="V10" s="561">
        <v>0</v>
      </c>
    </row>
    <row customHeight="1" ht="15" hidden="1">
      <c r="A11" s="561"/>
      <c r="B11" s="2453"/>
      <c r="C11" s="2454"/>
      <c r="D11" s="745" t="str">
        <f>B9&amp;".3"</f>
        <v>.3</v>
      </c>
      <c r="E11" s="746" t="s">
        <v>947</v>
      </c>
      <c r="F11" s="747" t="s">
        <v>309</v>
      </c>
      <c r="G11" s="1788" t="s">
        <v>22</v>
      </c>
      <c r="H11" s="457" t="s">
        <v>22</v>
      </c>
      <c r="I11" s="4236" t="s">
        <v>22</v>
      </c>
      <c r="J11" s="4235" t="s">
        <v>22</v>
      </c>
      <c r="K11" s="345" t="s">
        <v>948</v>
      </c>
      <c r="V11" s="561">
        <v>0</v>
      </c>
    </row>
    <row s="2846" customFormat="1" customHeight="1" ht="15" hidden="1">
      <c r="C12" s="728"/>
      <c r="U12" s="476"/>
      <c r="V12" s="473">
        <v>0</v>
      </c>
    </row>
    <row customHeight="1" ht="33.75" hidden="1">
      <c r="A13" s="561"/>
      <c r="B13" s="2453"/>
      <c r="C13" s="2454" t="s">
        <v>103</v>
      </c>
      <c r="D13" s="745" t="str">
        <f>B13&amp;".1"</f>
        <v>.1</v>
      </c>
      <c r="E13" s="746" t="s">
        <v>949</v>
      </c>
      <c r="F13" s="747" t="s">
        <v>309</v>
      </c>
      <c r="G13" s="753" t="s">
        <v>22</v>
      </c>
      <c r="H13" s="457" t="s">
        <v>22</v>
      </c>
      <c r="I13" s="4234" t="s">
        <v>22</v>
      </c>
      <c r="J13" s="4235" t="s">
        <v>22</v>
      </c>
      <c r="K13" s="345" t="s">
        <v>950</v>
      </c>
      <c r="V13" s="561">
        <v>0</v>
      </c>
    </row>
    <row customHeight="1" ht="15" hidden="1">
      <c r="B14" s="2453"/>
      <c r="C14" s="2454"/>
      <c r="D14" s="745" t="str">
        <f>B13&amp;".2"</f>
        <v>.2</v>
      </c>
      <c r="E14" s="746" t="s">
        <v>951</v>
      </c>
      <c r="F14" s="747" t="s">
        <v>309</v>
      </c>
      <c r="G14" s="1788" t="s">
        <v>22</v>
      </c>
      <c r="H14" s="457" t="s">
        <v>22</v>
      </c>
      <c r="I14" s="4236" t="s">
        <v>22</v>
      </c>
      <c r="J14" s="4235" t="s">
        <v>22</v>
      </c>
      <c r="K14" s="345" t="s">
        <v>952</v>
      </c>
      <c r="V14" s="561">
        <v>0</v>
      </c>
    </row>
    <row s="2846" customFormat="1" customHeight="1" ht="15" hidden="1">
      <c r="C15" s="728"/>
      <c r="U15" s="476"/>
      <c r="V15" s="473">
        <v>0</v>
      </c>
    </row>
    <row s="2846" customFormat="1" customHeight="1" ht="15" hidden="1">
      <c r="C16" s="728"/>
      <c r="U16" s="476"/>
      <c r="V16" s="473">
        <v>0</v>
      </c>
    </row>
    <row s="2846" customFormat="1" customHeight="1" ht="15" hidden="1">
      <c r="C17" s="728"/>
      <c r="U17" s="476"/>
      <c r="V17" s="473">
        <v>0</v>
      </c>
    </row>
    <row s="2846" customFormat="1" customHeight="1" ht="15" hidden="1">
      <c r="C18" s="728"/>
      <c r="U18" s="476"/>
      <c r="V18" s="473">
        <v>0</v>
      </c>
    </row>
    <row s="2846" customFormat="1" customHeight="1" ht="15" hidden="1">
      <c r="C19" s="728"/>
      <c r="U19" s="476"/>
      <c r="V19" s="473">
        <v>0</v>
      </c>
    </row>
    <row s="2846"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ПАО "ОГК-2"</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121</v>
      </c>
      <c r="J25" s="808"/>
      <c r="K25" s="473"/>
      <c r="U25" s="731"/>
      <c r="V25" s="814">
        <v>1</v>
      </c>
    </row>
    <row customHeight="1" ht="15.75">
      <c r="C26" s="232"/>
      <c r="D26" s="767"/>
      <c r="E26" s="2423" t="s">
        <v>110</v>
      </c>
      <c r="F26" s="2424"/>
      <c r="G26" s="2451" t="str">
        <f>IF(G25="","",INDEX(DIFFERENTIATION_UNMERGE_VD,MATCH(G25,DIFFERENTIATION_ID_DIFF,0)))</f>
        <v/>
      </c>
      <c r="H26" s="2452"/>
      <c r="I26" s="245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452"/>
      <c r="K26" s="2231" t="s">
        <v>304</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88</v>
      </c>
      <c r="E30" s="816" t="s">
        <v>305</v>
      </c>
      <c r="F30" s="816" t="s">
        <v>569</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309</v>
      </c>
      <c r="G32" s="869" t="s">
        <v>309</v>
      </c>
      <c r="H32" s="869" t="s">
        <v>309</v>
      </c>
      <c r="I32" s="747" t="s">
        <v>309</v>
      </c>
      <c r="J32" s="747" t="s">
        <v>309</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309</v>
      </c>
      <c r="G34" s="876" t="s">
        <v>309</v>
      </c>
      <c r="H34" s="876" t="s">
        <v>309</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309</v>
      </c>
      <c r="G36" s="870" t="s">
        <v>959</v>
      </c>
      <c r="H36" s="869" t="s">
        <v>309</v>
      </c>
      <c r="I36" s="580" t="s">
        <v>960</v>
      </c>
      <c r="J36" s="747" t="s">
        <v>309</v>
      </c>
      <c r="K36" s="345" t="s">
        <v>961</v>
      </c>
      <c r="V36" s="561">
        <v>68</v>
      </c>
    </row>
    <row customHeight="1" ht="11.549999999999999">
      <c r="A37" s="561"/>
      <c r="C37" s="561"/>
      <c r="D37" s="403"/>
      <c r="E37" s="636" t="s">
        <v>962</v>
      </c>
      <c r="F37" s="628"/>
      <c r="G37" s="750"/>
      <c r="H37" s="750"/>
      <c r="I37" s="750"/>
      <c r="J37" s="750"/>
      <c r="K37" s="629"/>
      <c r="U37" s="561"/>
      <c r="V37" s="561">
        <v>11</v>
      </c>
    </row>
    <row customHeight="1" ht="71.25">
      <c r="A38" s="561"/>
      <c r="B38" s="561" t="s">
        <v>963</v>
      </c>
      <c r="C38" s="582"/>
      <c r="D38" s="748">
        <v>4</v>
      </c>
      <c r="E38" s="749" t="s">
        <v>964</v>
      </c>
      <c r="F38" s="751" t="s">
        <v>309</v>
      </c>
      <c r="G38" s="870" t="s">
        <v>959</v>
      </c>
      <c r="H38" s="871" t="s">
        <v>309</v>
      </c>
      <c r="I38" s="580" t="s">
        <v>960</v>
      </c>
      <c r="J38" s="577" t="s">
        <v>309</v>
      </c>
      <c r="K38" s="735" t="s">
        <v>965</v>
      </c>
      <c r="V38" s="561">
        <v>68</v>
      </c>
    </row>
    <row customHeight="1" ht="11.549999999999999">
      <c r="A39" s="561"/>
      <c r="C39" s="561"/>
      <c r="D39" s="403"/>
      <c r="E39" s="636" t="s">
        <v>966</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9FF6A-7093-CE52-2FCB-5DF545BF210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7" width="6.7109375" hidden="1" customWidth="1"/>
    <col min="4" max="4" style="2846"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6"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ПАО "ОГК-2"</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7"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7"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7"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8D718-2FE8-F051-5A78-6E777FD0F3E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7" width="4.140625" hidden="1" customWidth="1"/>
    <col min="4" max="4" style="2846"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6"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ПАО "ОГК-2"</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5E6EF-2B79-4174-0F08-602FA285F4E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7" width="4.140625" hidden="1" customWidth="1"/>
    <col min="4" max="4" style="2846"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6"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ПАО "ОГК-2"</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7"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711</v>
      </c>
      <c r="G29" s="1293" t="s">
        <v>1050</v>
      </c>
      <c r="H29" s="1292">
        <f>SUM(I29:J29)</f>
        <v>0</v>
      </c>
      <c r="I29" s="1291"/>
      <c r="J29" s="1281"/>
      <c r="K29" s="1290"/>
      <c r="W29" s="1211">
        <v>11</v>
      </c>
    </row>
    <row customHeight="1" ht="11.549999999999999">
      <c r="F30" s="1286" t="s">
        <v>310</v>
      </c>
      <c r="G30" s="1293" t="s">
        <v>1051</v>
      </c>
      <c r="H30" s="1292">
        <f>SUM(I30:J30)</f>
        <v>0</v>
      </c>
      <c r="I30" s="1291"/>
      <c r="J30" s="1281"/>
      <c r="K30" s="1290"/>
      <c r="W30" s="1211">
        <v>11</v>
      </c>
    </row>
    <row customHeight="1" ht="11.549999999999999">
      <c r="F31" s="1286" t="s">
        <v>313</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327</v>
      </c>
      <c r="G33" s="1293" t="s">
        <v>1054</v>
      </c>
      <c r="H33" s="1292">
        <f>SUM(I33:J33)</f>
        <v>0</v>
      </c>
      <c r="I33" s="1291"/>
      <c r="J33" s="1281"/>
      <c r="K33" s="1290"/>
      <c r="W33" s="1211">
        <v>46</v>
      </c>
    </row>
    <row customHeight="1" ht="11.549999999999999">
      <c r="F34" s="1286" t="s">
        <v>335</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114</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102</v>
      </c>
      <c r="G48" s="746" t="s">
        <v>1072</v>
      </c>
      <c r="H48" s="1292">
        <f>SUM(I48:J48)</f>
        <v>0</v>
      </c>
      <c r="I48" s="1292">
        <f>SUM(I49,I54,I57)</f>
        <v>0</v>
      </c>
      <c r="J48" s="1281"/>
      <c r="K48" s="1290"/>
      <c r="W48" s="1211">
        <v>23</v>
      </c>
    </row>
    <row customHeight="1" ht="11.549999999999999">
      <c r="F49" s="1286" t="s">
        <v>711</v>
      </c>
      <c r="G49" s="1293" t="s">
        <v>1024</v>
      </c>
      <c r="H49" s="1292">
        <f>SUM(I49:J49)</f>
        <v>0</v>
      </c>
      <c r="I49" s="1292">
        <f>SUM(I50:I53)</f>
        <v>0</v>
      </c>
      <c r="J49" s="1281"/>
      <c r="K49" s="1290"/>
      <c r="W49" s="1211">
        <v>11</v>
      </c>
    </row>
    <row customHeight="1" ht="24">
      <c r="F50" s="1286" t="s">
        <v>714</v>
      </c>
      <c r="G50" s="1294" t="s">
        <v>1062</v>
      </c>
      <c r="H50" s="1292">
        <f>SUM(I50:J50)</f>
        <v>0</v>
      </c>
      <c r="I50" s="1291"/>
      <c r="J50" s="1281"/>
      <c r="K50" s="1290"/>
      <c r="W50" s="1211">
        <v>23</v>
      </c>
    </row>
    <row customHeight="1" ht="11.549999999999999">
      <c r="F51" s="1286" t="s">
        <v>717</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310</v>
      </c>
      <c r="G54" s="1293" t="s">
        <v>1053</v>
      </c>
      <c r="H54" s="1292">
        <f>SUM(I54:J54)</f>
        <v>0</v>
      </c>
      <c r="I54" s="1292">
        <f>SUM(I55:I56)</f>
        <v>0</v>
      </c>
      <c r="J54" s="1281"/>
      <c r="K54" s="1290"/>
      <c r="W54" s="1211">
        <v>11</v>
      </c>
    </row>
    <row customHeight="1" ht="48.29999999999999">
      <c r="F55" s="1286" t="s">
        <v>721</v>
      </c>
      <c r="G55" s="1294" t="s">
        <v>1054</v>
      </c>
      <c r="H55" s="1292">
        <f>SUM(I55:J55)</f>
        <v>0</v>
      </c>
      <c r="I55" s="1291"/>
      <c r="J55" s="1281"/>
      <c r="K55" s="1290"/>
      <c r="W55" s="1211">
        <v>46</v>
      </c>
    </row>
    <row customHeight="1" ht="11.549999999999999">
      <c r="F56" s="1286" t="s">
        <v>723</v>
      </c>
      <c r="G56" s="1294" t="s">
        <v>1055</v>
      </c>
      <c r="H56" s="1292">
        <f>SUM(I56:J56)</f>
        <v>0</v>
      </c>
      <c r="I56" s="1291"/>
      <c r="J56" s="1281"/>
      <c r="K56" s="1290"/>
      <c r="W56" s="1211">
        <v>11</v>
      </c>
    </row>
    <row customHeight="1" ht="11.549999999999999">
      <c r="F57" s="1286" t="s">
        <v>313</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CCB54-7518-3354-ADD4-1CED08DA517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customWidth="1"/>
    <col min="29" max="71" style="4425" width="0.8515625" customWidth="1"/>
    <col min="72" max="79" style="4425" width="21.7109375" hidden="1" customWidth="1"/>
    <col min="80" max="81" style="4425" width="29.140625" hidden="1" customWidth="1"/>
    <col min="82" max="89" style="4425" width="21.7109375" hidden="1" customWidth="1"/>
    <col min="90" max="102" style="4425" width="0.7109375" hidden="1" customWidth="1"/>
    <col min="103" max="114" style="4425" width="21.7109375" hidden="1" customWidth="1"/>
    <col min="115" max="178" style="4425" width="0.7109375" hidden="1" customWidth="1"/>
    <col min="179" max="179" style="4425" width="0.140625" customWidth="1"/>
    <col min="180" max="184" style="4425" width="8.00390625" customWidth="1"/>
    <col min="185" max="185" style="4425" width="9.140625" hidden="1"/>
  </cols>
  <sheetData>
    <row s="4360" customFormat="1" customHeight="1" ht="12" hidden="1">
      <c r="B1" s="979"/>
      <c r="C1" s="980"/>
      <c r="D1" s="980"/>
      <c r="GC1" s="978" t="s">
        <v>14</v>
      </c>
    </row>
    <row s="436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6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9"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0" customFormat="1" customHeight="1" ht="18.75">
      <c r="B6" s="999"/>
      <c r="E6" s="1001"/>
      <c r="F6" s="2270" t="str">
        <f>IF(org=0,"Не определено",org)</f>
        <v>ПАО "ОГК-2"</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5"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5"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1112</v>
      </c>
      <c r="CC16" s="2489"/>
      <c r="CD16" s="2442" t="s">
        <v>561</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6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6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60"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6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60" customFormat="1" customHeight="1" ht="12.75">
      <c r="A22" s="997"/>
      <c r="B22" s="997"/>
      <c r="C22" s="997"/>
      <c r="D22" s="997"/>
      <c r="E22" s="997"/>
      <c r="FX22" s="997"/>
      <c r="FY22" s="997"/>
      <c r="FZ22" s="997"/>
      <c r="GA22" s="997"/>
      <c r="GB22" s="997"/>
      <c r="GC22" s="978">
        <v>12</v>
      </c>
    </row>
    <row s="442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AD328-B5C8-1BB8-FC88-C43595CC9058}" mc:Ignorable="x14ac xr xr2 xr3">
  <sheetPr>
    <tabColor theme="2" tint="-0.1"/>
  </sheetPr>
  <dimension ref="A1:S23"/>
  <sheetViews>
    <sheetView topLeftCell="A1" showGridLines="0" zoomScale="90" workbookViewId="0">
      <selection activeCell="H18" sqref="H18"/>
    </sheetView>
  </sheetViews>
  <sheetFormatPr defaultColWidth="10.57421875" customHeight="1" defaultRowHeight="15"/>
  <cols>
    <col min="1" max="1" style="2738" width="9.140625" hidden="1" customWidth="1"/>
    <col min="2" max="2" style="2774" width="9.140625" hidden="1" customWidth="1"/>
    <col min="3" max="3" style="425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6" width="93.00390625" customWidth="1"/>
    <col min="10" max="17" style="2774" width="10.00390625" customWidth="1"/>
    <col min="18" max="18" style="4193" width="10.00390625" customWidth="1"/>
    <col min="19" max="19" style="2774" width="10.57421875" hidden="1"/>
  </cols>
  <sheetData>
    <row s="2846" customFormat="1" customHeight="1" ht="15" hidden="1">
      <c r="C1" s="728"/>
      <c r="H1" s="473">
        <v>4</v>
      </c>
      <c r="R1" s="476"/>
      <c r="S1" s="473" t="s">
        <v>14</v>
      </c>
    </row>
    <row customHeight="1" ht="22.5" hidden="1">
      <c r="C2" s="1984" t="s">
        <v>103</v>
      </c>
      <c r="D2" s="595"/>
      <c r="E2" s="719"/>
      <c r="F2" s="1817" t="str">
        <f>IF(TEMPLATE_SPHERE="HEAT","Гкал/час","тыс. куб. м/сутки")</f>
        <v>Гкал/час</v>
      </c>
      <c r="G2" s="736"/>
      <c r="H2" s="736"/>
      <c r="I2" s="345"/>
      <c r="S2" s="561">
        <v>0</v>
      </c>
    </row>
    <row s="2846"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ПАО "ОГК-2"</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121</v>
      </c>
      <c r="S8" s="561">
        <v>1</v>
      </c>
    </row>
    <row customHeight="1" ht="15.75">
      <c r="C9" s="232"/>
      <c r="D9" s="767"/>
      <c r="E9" s="2423" t="s">
        <v>110</v>
      </c>
      <c r="F9" s="2424"/>
      <c r="G9" s="872" t="str">
        <f>IF(G8="","",INDEX(DIFFERENTIATION_UNMERGE_VD,MATCH(G8,DIFFERENTIATION_ID_DIFF,0)))</f>
        <v/>
      </c>
      <c r="H9" s="872"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83" t="s">
        <v>304</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88</v>
      </c>
      <c r="E13" s="816" t="s">
        <v>305</v>
      </c>
      <c r="F13" s="816" t="s">
        <v>569</v>
      </c>
      <c r="G13" s="864" t="s">
        <v>306</v>
      </c>
      <c r="H13" s="810" t="s">
        <v>306</v>
      </c>
      <c r="I13" s="2183"/>
      <c r="S13" s="561">
        <v>34</v>
      </c>
    </row>
    <row customHeight="1" ht="15" hidden="1">
      <c r="C14" s="232"/>
      <c r="D14" s="649" t="s">
        <v>114</v>
      </c>
      <c r="E14" s="649" t="s">
        <v>102</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1118</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1118</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59.24</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1119</v>
      </c>
      <c r="E20" s="744"/>
      <c r="F20" s="565"/>
      <c r="G20" s="565"/>
      <c r="H20" s="565"/>
      <c r="I20" s="1819"/>
      <c r="S20" s="561">
        <v>0</v>
      </c>
    </row>
    <row customHeight="1" ht="29.25">
      <c r="C21" s="507"/>
      <c r="D21" s="595" t="s">
        <v>316</v>
      </c>
      <c r="E21" s="726" t="s">
        <v>1120</v>
      </c>
      <c r="F21" s="1817" t="str">
        <f>IF(TEMPLATE_SPHERE="HEAT","Гкал/час","тыс. куб. м/сутки")</f>
        <v>Гкал/час</v>
      </c>
      <c r="G21" s="736"/>
      <c r="H21" s="736">
        <v>59.24</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E094B-E4B8-2085-D98C-3FBC7C7B4A1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5" width="9.140625" hidden="1" customWidth="1"/>
    <col min="2" max="2" style="2846" width="9.140625" hidden="1" customWidth="1"/>
    <col min="3" max="3" style="3592" width="3.00390625" customWidth="1"/>
    <col min="4" max="4" style="2774" width="6.00390625" customWidth="1"/>
    <col min="5" max="6" style="2774" width="64.00390625" customWidth="1"/>
    <col min="7" max="7" style="2774" width="140.00390625" customWidth="1"/>
    <col min="8" max="8" style="2774" width="10.00390625" customWidth="1"/>
    <col min="9" max="10" style="2922"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ПАО "ОГК-2"</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88</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309</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309</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1029</v>
      </c>
      <c r="E19" s="939" t="s">
        <v>1124</v>
      </c>
      <c r="F19" s="441"/>
      <c r="G19" s="393" t="s">
        <v>1125</v>
      </c>
      <c r="I19" s="556"/>
      <c r="J19" s="556"/>
      <c r="Q19" s="814">
        <v>0</v>
      </c>
    </row>
    <row s="2774" customFormat="1" customHeight="1" ht="14.699999999999998">
      <c r="A20" s="399"/>
      <c r="B20" s="202"/>
      <c r="C20" s="363"/>
      <c r="D20" s="941">
        <v>2</v>
      </c>
      <c r="E20" s="386" t="s">
        <v>1126</v>
      </c>
      <c r="F20" s="254" t="s">
        <v>309</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102</v>
      </c>
      <c r="E23" s="253" t="s">
        <v>1127</v>
      </c>
      <c r="F23" s="1726" t="s">
        <v>309</v>
      </c>
      <c r="G23" s="401"/>
      <c r="I23" s="1680"/>
      <c r="J23" s="1680"/>
      <c r="Q23" s="1687">
        <v>0</v>
      </c>
    </row>
    <row s="2774" customFormat="1" customHeight="1" ht="14.25" hidden="1">
      <c r="A24" s="399"/>
      <c r="B24" s="1216"/>
      <c r="C24" s="432"/>
      <c r="D24" s="1729" t="s">
        <v>711</v>
      </c>
      <c r="E24" s="1728" t="s">
        <v>1128</v>
      </c>
      <c r="F24" s="1726" t="s">
        <v>309</v>
      </c>
      <c r="G24" s="393"/>
      <c r="I24" s="1680"/>
      <c r="J24" s="1680"/>
      <c r="Q24" s="1687">
        <v>0</v>
      </c>
    </row>
    <row s="2774" customFormat="1" customHeight="1" ht="14.25" hidden="1">
      <c r="A25" s="399"/>
      <c r="B25" s="1216"/>
      <c r="C25" s="432"/>
      <c r="D25" s="1729" t="s">
        <v>714</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149D5-6D78-7B8D-C7B8-68C5DFA59F3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6" width="9.140625" hidden="1" customWidth="1"/>
    <col min="3" max="3" style="359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2" width="10.00390625" customWidth="1"/>
    <col min="13" max="13" style="2774" width="10.57421875" hidden="1"/>
  </cols>
  <sheetData>
    <row customHeight="1" ht="22.5" hidden="1">
      <c r="M1" s="139" t="s">
        <v>14</v>
      </c>
    </row>
    <row s="2774" customFormat="1" customHeight="1" ht="18.75" hidden="1">
      <c r="A2" s="1739"/>
      <c r="B2" s="1216"/>
      <c r="C2" s="1786" t="s">
        <v>103</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103</v>
      </c>
      <c r="D4" s="1729"/>
      <c r="E4" s="261" t="s">
        <v>1131</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103</v>
      </c>
      <c r="D6" s="1729"/>
      <c r="E6" s="262" t="s">
        <v>1132</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103</v>
      </c>
      <c r="D8" s="1729"/>
      <c r="E8" s="262" t="s">
        <v>1133</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103</v>
      </c>
      <c r="D10" s="1729"/>
      <c r="E10" s="262" t="s">
        <v>1134</v>
      </c>
      <c r="F10" s="1726"/>
      <c r="G10" s="1730"/>
      <c r="H10" s="1726" t="s">
        <v>309</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ПАО "ОГК-2"</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88</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1025</v>
      </c>
      <c r="E22" s="250" t="s">
        <v>1137</v>
      </c>
      <c r="F22" s="254"/>
      <c r="G22" s="1793"/>
      <c r="H22" s="254" t="s">
        <v>309</v>
      </c>
      <c r="I22" s="207" t="s">
        <v>1138</v>
      </c>
      <c r="M22" s="139">
        <v>20</v>
      </c>
    </row>
    <row customHeight="1" ht="60">
      <c r="A23" s="1739"/>
      <c r="C23" s="152"/>
      <c r="D23" s="203" t="s">
        <v>1027</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309</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327</v>
      </c>
      <c r="E26" s="255"/>
      <c r="F26" s="254"/>
      <c r="G26" s="254" t="s">
        <v>309</v>
      </c>
      <c r="H26" s="269"/>
      <c r="I26" s="2225" t="s">
        <v>1141</v>
      </c>
      <c r="M26" s="139">
        <v>14</v>
      </c>
    </row>
    <row customHeight="1" ht="15.75">
      <c r="A27" s="1739" t="s">
        <v>114</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756</v>
      </c>
      <c r="E29" s="261" t="s">
        <v>1131</v>
      </c>
      <c r="F29" s="254"/>
      <c r="G29" s="313"/>
      <c r="H29" s="254" t="s">
        <v>309</v>
      </c>
      <c r="I29" s="2225" t="s">
        <v>1142</v>
      </c>
      <c r="M29" s="139">
        <v>20</v>
      </c>
    </row>
    <row customHeight="1" ht="15.75">
      <c r="A30" s="1739" t="s">
        <v>102</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309</v>
      </c>
      <c r="I33" s="2225" t="s">
        <v>1144</v>
      </c>
      <c r="M33" s="139">
        <v>14</v>
      </c>
    </row>
    <row customHeight="1" ht="15.75">
      <c r="A34" s="1739" t="s">
        <v>90</v>
      </c>
      <c r="C34" s="152"/>
      <c r="D34" s="165"/>
      <c r="E34" s="260" t="s">
        <v>325</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309</v>
      </c>
      <c r="I36" s="2199" t="s">
        <v>1146</v>
      </c>
      <c r="M36" s="139">
        <v>14</v>
      </c>
    </row>
    <row customHeight="1" ht="15.75">
      <c r="A37" s="1739" t="s">
        <v>91</v>
      </c>
      <c r="C37" s="152"/>
      <c r="D37" s="165"/>
      <c r="E37" s="260" t="s">
        <v>325</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886</v>
      </c>
      <c r="E39" s="262" t="s">
        <v>1134</v>
      </c>
      <c r="F39" s="254"/>
      <c r="G39" s="263"/>
      <c r="H39" s="254" t="s">
        <v>309</v>
      </c>
      <c r="I39" s="2225" t="s">
        <v>1147</v>
      </c>
      <c r="L39" s="211" t="s">
        <v>1135</v>
      </c>
      <c r="M39" s="139">
        <v>14</v>
      </c>
    </row>
    <row customHeight="1" ht="15.75">
      <c r="A40" s="1739" t="s">
        <v>115</v>
      </c>
      <c r="C40" s="152"/>
      <c r="D40" s="165"/>
      <c r="E40" s="260" t="s">
        <v>325</v>
      </c>
      <c r="F40" s="256"/>
      <c r="G40" s="256"/>
      <c r="H40" s="257"/>
      <c r="I40" s="2227"/>
      <c r="M40" s="139">
        <v>15</v>
      </c>
    </row>
    <row s="4505"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BD465-AECA-9DE8-23E8-4DD853796B7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8" width="25.140625" hidden="1" customWidth="1"/>
    <col min="3" max="3" style="3301" width="9.140625" hidden="1" customWidth="1"/>
    <col min="4" max="4" style="359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2"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160</v>
      </c>
      <c r="B2" s="1836" t="s">
        <v>161</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160</v>
      </c>
      <c r="B5" s="1836" t="s">
        <v>161</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88</v>
      </c>
      <c r="F20" s="2280" t="s">
        <v>127</v>
      </c>
      <c r="G20" s="2280" t="s">
        <v>128</v>
      </c>
      <c r="H20" s="2442" t="s">
        <v>1151</v>
      </c>
      <c r="I20" s="2443"/>
      <c r="J20" s="2489"/>
      <c r="K20" s="2280" t="s">
        <v>306</v>
      </c>
      <c r="L20" s="2280" t="s">
        <v>393</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114</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309</v>
      </c>
      <c r="L23" s="2517"/>
      <c r="M23" s="1825"/>
      <c r="N23" s="390"/>
      <c r="AH23" s="430">
        <v>19</v>
      </c>
    </row>
    <row customHeight="1" ht="60.75" hidden="1">
      <c r="A24" s="1836" t="s">
        <v>160</v>
      </c>
      <c r="B24" s="1836" t="s">
        <v>161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165</v>
      </c>
      <c r="B27" s="1836" t="s">
        <v>166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172</v>
      </c>
      <c r="B30" s="1836" t="s">
        <v>173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178</v>
      </c>
      <c r="B33" s="1836" t="s">
        <v>179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190</v>
      </c>
      <c r="B39" s="1836" t="s">
        <v>191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196</v>
      </c>
      <c r="B42" s="1836" t="s">
        <v>197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202</v>
      </c>
      <c r="B45" s="1836" t="s">
        <v>203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228</v>
      </c>
      <c r="B51" s="1836" t="s">
        <v>229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102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160</v>
      </c>
      <c r="B87" s="1836" t="s">
        <v>161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165</v>
      </c>
      <c r="B90" s="1836" t="s">
        <v>166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172</v>
      </c>
      <c r="B93" s="1836" t="s">
        <v>173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178</v>
      </c>
      <c r="B96" s="1836" t="s">
        <v>179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190</v>
      </c>
      <c r="B102" s="1836" t="s">
        <v>191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196</v>
      </c>
      <c r="B105" s="1836" t="s">
        <v>197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202</v>
      </c>
      <c r="B108" s="1836" t="s">
        <v>203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228</v>
      </c>
      <c r="B114" s="1836" t="s">
        <v>229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160</v>
      </c>
      <c r="B148" s="1836" t="s">
        <v>161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165</v>
      </c>
      <c r="B151" s="1836" t="s">
        <v>166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172</v>
      </c>
      <c r="B154" s="1836" t="s">
        <v>173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178</v>
      </c>
      <c r="B157" s="1836" t="s">
        <v>179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190</v>
      </c>
      <c r="B163" s="1836" t="s">
        <v>191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196</v>
      </c>
      <c r="B166" s="1836" t="s">
        <v>197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202</v>
      </c>
      <c r="B169" s="1836" t="s">
        <v>203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228</v>
      </c>
      <c r="B175" s="1836" t="s">
        <v>229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115</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160</v>
      </c>
      <c r="B209" s="1836" t="s">
        <v>161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165</v>
      </c>
      <c r="B212" s="1836" t="s">
        <v>166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172</v>
      </c>
      <c r="B215" s="1836" t="s">
        <v>173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178</v>
      </c>
      <c r="B218" s="1836" t="s">
        <v>179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190</v>
      </c>
      <c r="B224" s="1836" t="s">
        <v>191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196</v>
      </c>
      <c r="B227" s="1836" t="s">
        <v>197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202</v>
      </c>
      <c r="B230" s="1836" t="s">
        <v>203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228</v>
      </c>
      <c r="B236" s="1836" t="s">
        <v>229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160</v>
      </c>
      <c r="B270" s="1836" t="s">
        <v>161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165</v>
      </c>
      <c r="B273" s="1836" t="s">
        <v>166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172</v>
      </c>
      <c r="B276" s="1836" t="s">
        <v>173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178</v>
      </c>
      <c r="B279" s="1836" t="s">
        <v>179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190</v>
      </c>
      <c r="B285" s="1836" t="s">
        <v>191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196</v>
      </c>
      <c r="B288" s="1836" t="s">
        <v>197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202</v>
      </c>
      <c r="B291" s="1836" t="s">
        <v>203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228</v>
      </c>
      <c r="B297" s="1836" t="s">
        <v>229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50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5B818-F649-7E4E-73D8-8E6F8330AF8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5" width="9.140625" hidden="1" customWidth="1"/>
    <col min="2" max="2" style="2846" width="9.140625" hidden="1" customWidth="1"/>
    <col min="3" max="3" style="359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2"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ПАО "ОГК-2"</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88</v>
      </c>
      <c r="E9" s="164" t="s">
        <v>305</v>
      </c>
      <c r="F9" s="164" t="s">
        <v>306</v>
      </c>
      <c r="G9" s="164" t="s">
        <v>393</v>
      </c>
      <c r="H9" s="2445"/>
      <c r="R9" s="430">
        <v>23</v>
      </c>
    </row>
    <row customHeight="1" ht="14.699999999999998">
      <c r="A10" s="399"/>
      <c r="C10" s="432"/>
      <c r="D10" s="203" t="s">
        <v>114</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1158</v>
      </c>
      <c r="R10" s="430">
        <v>14</v>
      </c>
    </row>
    <row customHeight="1" ht="14.699999999999998">
      <c r="A11" s="399"/>
      <c r="C11" s="432"/>
      <c r="D11" s="203" t="s">
        <v>102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B240C-7238-80ED-086C-0A6A95D23A4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6" width="50.00390625" customWidth="1"/>
    <col min="12" max="20" style="2774" width="10.00390625" customWidth="1"/>
    <col min="21" max="21" style="4193" width="10.00390625" customWidth="1"/>
    <col min="22" max="22" style="2774" width="10.57421875" hidden="1"/>
  </cols>
  <sheetData>
    <row s="2846"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6" customFormat="1" customHeight="1" ht="15" hidden="1">
      <c r="C3" s="728"/>
      <c r="U3" s="476"/>
      <c r="V3" s="473">
        <v>0</v>
      </c>
    </row>
    <row customHeight="1" ht="15.75">
      <c r="C4" s="232"/>
      <c r="D4" s="565"/>
      <c r="E4" s="565"/>
      <c r="F4" s="565"/>
      <c r="G4" s="565"/>
      <c r="H4" s="565"/>
      <c r="I4" s="565"/>
      <c r="J4" s="565"/>
      <c r="V4" s="561">
        <v>15</v>
      </c>
    </row>
    <row customHeight="1" ht="66">
      <c r="C5" s="232"/>
      <c r="D5" s="2293" t="s">
        <v>1159</v>
      </c>
      <c r="E5" s="2293"/>
      <c r="F5" s="2293"/>
      <c r="G5" s="2293"/>
      <c r="H5" s="2293"/>
      <c r="I5" s="2293"/>
      <c r="J5" s="2293"/>
      <c r="V5" s="561">
        <v>63</v>
      </c>
    </row>
    <row customHeight="1" ht="15.75">
      <c r="C6" s="232"/>
      <c r="D6" s="2232" t="str">
        <f>IF(org=0,"Не определено",org)</f>
        <v>ПАО "ОГК-2"</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121</v>
      </c>
      <c r="J8" s="808"/>
      <c r="K8" s="473"/>
      <c r="U8" s="731"/>
      <c r="V8" s="814">
        <v>1</v>
      </c>
    </row>
    <row customHeight="1" ht="15.75">
      <c r="C9" s="232"/>
      <c r="D9" s="767"/>
      <c r="E9" s="2423" t="s">
        <v>110</v>
      </c>
      <c r="F9" s="2424"/>
      <c r="G9" s="2451" t="str">
        <f>IF(G8="","",INDEX(DIFFERENTIATION_UNMERGE_VD,MATCH(G8,DIFFERENTIATION_ID_DIFF,0)))</f>
        <v/>
      </c>
      <c r="H9" s="2452"/>
      <c r="I9" s="245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452"/>
      <c r="K9" s="2231" t="s">
        <v>304</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88</v>
      </c>
      <c r="E13" s="863" t="s">
        <v>305</v>
      </c>
      <c r="F13" s="863" t="s">
        <v>569</v>
      </c>
      <c r="G13" s="864" t="s">
        <v>306</v>
      </c>
      <c r="H13" s="863" t="s">
        <v>393</v>
      </c>
      <c r="I13" s="864" t="s">
        <v>306</v>
      </c>
      <c r="J13" s="863" t="s">
        <v>393</v>
      </c>
      <c r="K13" s="2288"/>
      <c r="V13" s="561">
        <v>34</v>
      </c>
    </row>
    <row customHeight="1" ht="15" hidden="1">
      <c r="C14" s="232"/>
      <c r="D14" s="649" t="s">
        <v>114</v>
      </c>
      <c r="E14" s="649" t="s">
        <v>102</v>
      </c>
      <c r="F14" s="649" t="s">
        <v>90</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1160</v>
      </c>
      <c r="F17" s="577" t="s">
        <v>309</v>
      </c>
      <c r="G17" s="734"/>
      <c r="H17" s="734"/>
      <c r="I17" s="734"/>
      <c r="J17" s="734"/>
      <c r="K17" s="345" t="s">
        <v>1161</v>
      </c>
      <c r="V17" s="561">
        <v>0</v>
      </c>
    </row>
    <row customHeight="1" ht="48.29999999999999">
      <c r="A18" s="561"/>
      <c r="C18" s="582"/>
      <c r="D18" s="577">
        <v>3</v>
      </c>
      <c r="E18" s="335" t="s">
        <v>817</v>
      </c>
      <c r="F18" s="577" t="s">
        <v>309</v>
      </c>
      <c r="G18" s="865" t="s">
        <v>309</v>
      </c>
      <c r="H18" s="866" t="s">
        <v>309</v>
      </c>
      <c r="I18" s="577" t="s">
        <v>309</v>
      </c>
      <c r="J18" s="634" t="s">
        <v>309</v>
      </c>
      <c r="K18" s="345" t="s">
        <v>1162</v>
      </c>
      <c r="V18" s="561">
        <v>46</v>
      </c>
    </row>
    <row customHeight="1" ht="35.699999999999996">
      <c r="A19" s="561"/>
      <c r="C19" s="582"/>
      <c r="D19" s="595" t="s">
        <v>327</v>
      </c>
      <c r="E19" s="615" t="s">
        <v>819</v>
      </c>
      <c r="F19" s="577" t="s">
        <v>820</v>
      </c>
      <c r="G19" s="873"/>
      <c r="H19" s="162"/>
      <c r="I19" s="873"/>
      <c r="J19" s="874"/>
      <c r="K19" s="735"/>
      <c r="V19" s="561">
        <v>34</v>
      </c>
    </row>
    <row customHeight="1" ht="35.699999999999996">
      <c r="A20" s="561"/>
      <c r="C20" s="582"/>
      <c r="D20" s="1946" t="s">
        <v>335</v>
      </c>
      <c r="E20" s="615" t="s">
        <v>821</v>
      </c>
      <c r="F20" s="577" t="s">
        <v>822</v>
      </c>
      <c r="G20" s="873"/>
      <c r="H20" s="162"/>
      <c r="I20" s="873"/>
      <c r="J20" s="162"/>
      <c r="K20" s="735"/>
      <c r="V20" s="561">
        <v>34</v>
      </c>
    </row>
    <row customHeight="1" ht="48.29999999999999">
      <c r="A21" s="561"/>
      <c r="C21" s="582"/>
      <c r="D21" s="1946" t="s">
        <v>337</v>
      </c>
      <c r="E21" s="615" t="s">
        <v>823</v>
      </c>
      <c r="F21" s="577" t="s">
        <v>574</v>
      </c>
      <c r="G21" s="736"/>
      <c r="H21" s="162"/>
      <c r="I21" s="736"/>
      <c r="J21" s="162"/>
      <c r="K21" s="735"/>
      <c r="V21" s="561">
        <v>46</v>
      </c>
    </row>
    <row customHeight="1" ht="67.5" hidden="1">
      <c r="A22" s="561"/>
      <c r="C22" s="582"/>
      <c r="D22" s="577">
        <v>5</v>
      </c>
      <c r="E22" s="335" t="s">
        <v>1163</v>
      </c>
      <c r="F22" s="577" t="s">
        <v>561</v>
      </c>
      <c r="G22" s="737"/>
      <c r="H22" s="738"/>
      <c r="I22" s="737"/>
      <c r="J22" s="738"/>
      <c r="K22" s="345" t="s">
        <v>1164</v>
      </c>
      <c r="V22" s="561">
        <v>0</v>
      </c>
    </row>
    <row customHeight="1" ht="33.75" hidden="1">
      <c r="C23" s="507"/>
      <c r="D23" s="577">
        <v>6</v>
      </c>
      <c r="E23" s="335" t="s">
        <v>1165</v>
      </c>
      <c r="F23" s="577" t="s">
        <v>1166</v>
      </c>
      <c r="G23" s="737"/>
      <c r="H23" s="737"/>
      <c r="I23" s="737"/>
      <c r="J23" s="737"/>
      <c r="K23" s="345" t="s">
        <v>1167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27C768-9918-5B37-A201-4A0F11E670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2907" width="11.00390625" customWidth="1"/>
    <col min="3" max="3" style="2907" width="9.140625"/>
    <col min="4" max="4" style="2907" width="26.57421875" customWidth="1"/>
    <col min="5" max="5" style="4505" width="36.8515625" customWidth="1"/>
    <col min="6" max="6" style="4505" width="23.57421875" customWidth="1"/>
    <col min="7" max="7" style="4505" width="31.421875" customWidth="1"/>
    <col min="8" max="8" style="4505" width="40.8515625" customWidth="1"/>
    <col min="9" max="9" style="4505" width="14.57421875" customWidth="1"/>
    <col min="10" max="10" style="4505" width="26.8515625" customWidth="1"/>
    <col min="11" max="11" style="4505" width="50.00390625" customWidth="1"/>
    <col min="12" max="12" style="4505" width="52.421875" customWidth="1"/>
    <col min="13" max="13" style="4505" width="10.7109375" customWidth="1"/>
    <col min="14" max="14" style="4505" width="55.140625" customWidth="1"/>
    <col min="15" max="15" style="4505" width="31.8515625" customWidth="1"/>
    <col min="16" max="16" style="4505" width="23.8515625" customWidth="1"/>
    <col min="17" max="17" style="4505" width="46.57421875" customWidth="1"/>
    <col min="18" max="18" style="4505" width="24.00390625" customWidth="1"/>
    <col min="19" max="19" style="4505" width="20.57421875" customWidth="1"/>
    <col min="20" max="20" style="4505" width="22.00390625" customWidth="1"/>
    <col min="21" max="22" style="4505" width="26.421875" customWidth="1"/>
    <col min="23" max="23" style="4505" width="8.28125" hidden="1" customWidth="1"/>
    <col min="24" max="24" style="4505" width="59.7109375" customWidth="1"/>
    <col min="25" max="25" style="4505" width="49.140625" customWidth="1"/>
    <col min="26" max="26" style="4505" width="11.140625" customWidth="1"/>
    <col min="27" max="30" style="4505" width="29.00390625" customWidth="1"/>
    <col min="31" max="31" style="4505" width="9.140625"/>
    <col min="32" max="32" style="4505" width="34.7109375" customWidth="1"/>
    <col min="33" max="33" style="4505" width="9.140625"/>
    <col min="34" max="35" style="4505" width="34.421875" customWidth="1"/>
    <col min="36" max="36" style="4505" width="9.140625"/>
    <col min="37" max="37" style="4505" width="24.57421875" customWidth="1"/>
    <col min="38" max="38" style="4505" width="9.140625"/>
    <col min="39" max="39" style="4505" width="26.140625" customWidth="1"/>
    <col min="40" max="40" style="4505" width="1.7109375" customWidth="1"/>
    <col min="41" max="41" style="4505" width="9.140625"/>
    <col min="42" max="43" style="4505" width="47.8515625" customWidth="1"/>
    <col min="44" max="44" style="4505" width="1.7109375" customWidth="1"/>
    <col min="45" max="45" style="4505" width="21.421875" customWidth="1"/>
    <col min="46" max="46" style="4505" width="1.7109375" customWidth="1"/>
    <col min="47" max="47" style="4505" width="31.28125" customWidth="1"/>
    <col min="48" max="48" style="4505" width="1.7109375" customWidth="1"/>
    <col min="49" max="50" style="4505" width="9.140625"/>
    <col min="51" max="51" style="4505" width="3.7109375" customWidth="1"/>
    <col min="52" max="52" style="4505" width="60.8515625" customWidth="1"/>
    <col min="53" max="53" style="4505" width="49.28125" customWidth="1"/>
    <col min="54" max="54" style="4505" width="35.140625" customWidth="1"/>
    <col min="55" max="55" style="4505" width="9.140625"/>
    <col min="56" max="56" style="4505" width="1.7109375" customWidth="1"/>
    <col min="57" max="57" style="4659" width="12.57421875" customWidth="1"/>
    <col min="58" max="58" style="4659" width="14.28125" customWidth="1"/>
    <col min="59" max="59" style="4505"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505" width="9.140625"/>
    <col min="69" max="69" style="4505" width="18.140625" customWidth="1"/>
    <col min="70" max="70" style="4505" width="57.8515625" customWidth="1"/>
    <col min="71" max="71" style="4505" width="1.7109375" customWidth="1"/>
    <col min="72" max="72" style="4505" width="22.57421875" customWidth="1"/>
    <col min="73" max="73" style="4505" width="57.8515625" customWidth="1"/>
    <col min="74" max="74" style="4505" width="1.7109375" customWidth="1"/>
    <col min="75" max="75" style="4505" width="22.57421875" customWidth="1"/>
    <col min="76" max="76" style="4505" width="57.8515625" customWidth="1"/>
    <col min="77" max="77" style="4505" width="1.7109375" customWidth="1"/>
    <col min="78" max="78" style="4505" width="22.57421875" customWidth="1"/>
    <col min="79" max="79" style="4505" width="57.8515625" customWidth="1"/>
    <col min="80" max="81" style="4505" width="9.140625"/>
    <col min="82" max="82" style="4505" width="49.57421875" customWidth="1"/>
  </cols>
  <sheetData>
    <row s="4563"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810</v>
      </c>
      <c r="BI1" s="1126"/>
      <c r="BJ1" s="1127" t="s">
        <v>1208</v>
      </c>
      <c r="BK1" s="1126"/>
      <c r="BL1" s="1128" t="s">
        <v>909</v>
      </c>
      <c r="BM1" s="1126"/>
      <c r="BN1" s="1129" t="s">
        <v>1209</v>
      </c>
      <c r="BS1" s="1483"/>
    </row>
    <row customHeight="1" ht="11.25">
      <c r="A2" s="1130" t="s">
        <v>1210</v>
      </c>
      <c r="B2" s="1131">
        <v>2000</v>
      </c>
      <c r="C2" s="1131">
        <v>2022</v>
      </c>
      <c r="D2" s="1131" t="s">
        <v>66</v>
      </c>
      <c r="E2" s="1132" t="s">
        <v>1211</v>
      </c>
      <c r="F2" s="1132" t="s">
        <v>1212</v>
      </c>
      <c r="G2" s="1132" t="s">
        <v>1213</v>
      </c>
      <c r="H2" s="1133" t="s">
        <v>55</v>
      </c>
      <c r="I2" s="1132" t="s">
        <v>114</v>
      </c>
      <c r="J2" s="1132" t="s">
        <v>1214</v>
      </c>
      <c r="K2" s="1134" t="s">
        <v>1215</v>
      </c>
      <c r="L2" s="1135"/>
      <c r="M2" s="1134">
        <v>1</v>
      </c>
      <c r="N2" s="1218" t="s">
        <v>1216</v>
      </c>
      <c r="O2" s="1133" t="s">
        <v>1217</v>
      </c>
      <c r="P2" s="1136" t="s">
        <v>38</v>
      </c>
      <c r="Q2" s="1137" t="s">
        <v>1218</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53</v>
      </c>
      <c r="BB2" s="1176" t="s">
        <v>1233</v>
      </c>
      <c r="BC2" s="1176" t="s">
        <v>1234</v>
      </c>
      <c r="BE2" s="1176">
        <v>2000</v>
      </c>
      <c r="BF2" s="1176" t="s">
        <v>1235</v>
      </c>
    </row>
    <row customHeight="1" ht="11.25">
      <c r="A3" s="1130" t="s">
        <v>1236</v>
      </c>
      <c r="B3" s="1131">
        <v>2001</v>
      </c>
      <c r="C3" s="1131">
        <v>2023</v>
      </c>
      <c r="D3" s="1131" t="s">
        <v>19</v>
      </c>
      <c r="E3" s="1132" t="s">
        <v>1237</v>
      </c>
      <c r="F3" s="1132" t="s">
        <v>1238</v>
      </c>
      <c r="G3" s="1132" t="s">
        <v>1239</v>
      </c>
      <c r="H3" s="1133" t="s">
        <v>1240</v>
      </c>
      <c r="I3" s="1132" t="s">
        <v>102</v>
      </c>
      <c r="J3" s="1132" t="s">
        <v>559</v>
      </c>
      <c r="K3" s="1134" t="s">
        <v>1241</v>
      </c>
      <c r="L3" s="1135">
        <f>_xlfn.IFERROR(MATCH(K3,OFFER_METHOD,0),0)</f>
        <v>0</v>
      </c>
      <c r="M3" s="1134">
        <v>2</v>
      </c>
      <c r="N3" s="1218" t="s">
        <v>1242</v>
      </c>
      <c r="O3" s="1133" t="s">
        <v>1243</v>
      </c>
      <c r="P3" s="1136" t="s">
        <v>1244</v>
      </c>
      <c r="Q3" s="1137" t="s">
        <v>1245</v>
      </c>
      <c r="R3" s="199" t="s">
        <v>1246</v>
      </c>
      <c r="S3" s="199" t="s">
        <v>1247</v>
      </c>
      <c r="T3" s="1138" t="s">
        <v>1248</v>
      </c>
      <c r="U3" s="1135" t="s">
        <v>1249</v>
      </c>
      <c r="V3" s="1139">
        <v>2</v>
      </c>
      <c r="W3" s="1140"/>
      <c r="X3" s="1140" t="s">
        <v>1250</v>
      </c>
      <c r="Y3" s="1131" t="s">
        <v>1224</v>
      </c>
      <c r="Z3" s="1141"/>
      <c r="AA3" s="1131" t="s">
        <v>1251</v>
      </c>
      <c r="AB3" s="1142" t="s">
        <v>1251</v>
      </c>
      <c r="AC3" s="1131" t="s">
        <v>1252</v>
      </c>
      <c r="AD3" s="1142" t="s">
        <v>1252</v>
      </c>
      <c r="AF3" s="1133" t="s">
        <v>1249</v>
      </c>
      <c r="AH3" s="1132" t="s">
        <v>1253</v>
      </c>
      <c r="AI3" s="1132" t="s">
        <v>1254</v>
      </c>
      <c r="AK3" s="1132" t="s">
        <v>1255</v>
      </c>
      <c r="AM3" s="1132" t="s">
        <v>1256</v>
      </c>
      <c r="AP3" s="1143" t="s">
        <v>1257</v>
      </c>
      <c r="AQ3" s="1144" t="s">
        <v>1257</v>
      </c>
      <c r="AS3" s="1131" t="s">
        <v>1258</v>
      </c>
      <c r="AU3" s="1176" t="s">
        <v>1259</v>
      </c>
      <c r="AW3" s="1176" t="s">
        <v>1260</v>
      </c>
      <c r="AX3" s="1176" t="s">
        <v>1260</v>
      </c>
      <c r="AZ3" s="1176" t="s">
        <v>1261</v>
      </c>
      <c r="BB3" s="1176" t="s">
        <v>1262</v>
      </c>
      <c r="BC3" s="1176" t="s">
        <v>1234</v>
      </c>
      <c r="BE3" s="1176">
        <v>2001</v>
      </c>
      <c r="BF3" s="1176" t="s">
        <v>1263</v>
      </c>
      <c r="BH3" s="1123" t="s">
        <v>1264</v>
      </c>
      <c r="BJ3" s="1123" t="s">
        <v>1265</v>
      </c>
      <c r="BL3" s="1123" t="s">
        <v>1266</v>
      </c>
      <c r="BN3" s="1123" t="s">
        <v>1267</v>
      </c>
      <c r="BR3" s="1123" t="s">
        <v>1268</v>
      </c>
      <c r="BS3" s="1484"/>
      <c r="BT3" s="1126"/>
      <c r="BU3" s="1123" t="s">
        <v>1269</v>
      </c>
      <c r="BV3" s="1126"/>
      <c r="BW3" s="1746"/>
      <c r="BX3" s="1748" t="s">
        <v>1270</v>
      </c>
      <c r="CA3" s="1123" t="s">
        <v>1271</v>
      </c>
    </row>
    <row customHeight="1" ht="11.25">
      <c r="A4" s="1130" t="s">
        <v>1272</v>
      </c>
      <c r="B4" s="1131">
        <v>2002</v>
      </c>
      <c r="C4" s="1131">
        <v>2024</v>
      </c>
      <c r="E4" s="1132" t="s">
        <v>1273</v>
      </c>
      <c r="F4" s="1132" t="s">
        <v>35</v>
      </c>
      <c r="H4" s="1133" t="s">
        <v>1274</v>
      </c>
      <c r="I4" s="1132" t="s">
        <v>90</v>
      </c>
      <c r="J4" s="1132" t="s">
        <v>1275</v>
      </c>
      <c r="K4" s="1134" t="s">
        <v>1276</v>
      </c>
      <c r="L4" s="1135">
        <f>_xlfn.IFERROR(MATCH(K4,OFFER_METHOD,0),0)</f>
        <v>0</v>
      </c>
      <c r="M4" s="1134">
        <v>3</v>
      </c>
      <c r="N4" s="1218" t="s">
        <v>1277</v>
      </c>
      <c r="O4" s="1132" t="s">
        <v>1278</v>
      </c>
      <c r="Q4" s="1137" t="s">
        <v>1279</v>
      </c>
      <c r="R4" s="199" t="s">
        <v>1280</v>
      </c>
      <c r="S4" s="199" t="s">
        <v>1281</v>
      </c>
      <c r="T4" s="1138" t="s">
        <v>1282</v>
      </c>
      <c r="U4" s="1135" t="s">
        <v>1283</v>
      </c>
      <c r="V4" s="1139">
        <v>3</v>
      </c>
      <c r="W4" s="1140"/>
      <c r="X4" s="1140" t="s">
        <v>1284</v>
      </c>
      <c r="Y4" s="1131" t="s">
        <v>1224</v>
      </c>
      <c r="Z4" s="1147"/>
      <c r="AC4" s="1131" t="s">
        <v>1285</v>
      </c>
      <c r="AD4" s="1142" t="s">
        <v>1285</v>
      </c>
      <c r="AF4" s="1133" t="s">
        <v>1283</v>
      </c>
      <c r="AH4" s="1133" t="s">
        <v>1286</v>
      </c>
      <c r="AK4" s="1132" t="s">
        <v>1287</v>
      </c>
      <c r="AM4" s="1132" t="s">
        <v>1288</v>
      </c>
      <c r="AP4" s="1143" t="s">
        <v>1250</v>
      </c>
      <c r="AQ4" s="1144" t="s">
        <v>1250</v>
      </c>
      <c r="AS4" s="1131" t="s">
        <v>1289</v>
      </c>
      <c r="AU4" s="1176" t="s">
        <v>1290</v>
      </c>
      <c r="AW4" s="1176" t="s">
        <v>1291</v>
      </c>
      <c r="AX4" s="1176" t="s">
        <v>1291</v>
      </c>
      <c r="AZ4" s="1176" t="s">
        <v>1292</v>
      </c>
      <c r="BB4" s="1176" t="s">
        <v>1293</v>
      </c>
      <c r="BC4" s="1176" t="s">
        <v>1294</v>
      </c>
      <c r="BE4" s="1176">
        <v>2002</v>
      </c>
      <c r="BF4" s="1176" t="s">
        <v>1295</v>
      </c>
      <c r="BH4" s="1124" t="s">
        <v>1296</v>
      </c>
      <c r="BJ4" s="1124" t="s">
        <v>1296</v>
      </c>
      <c r="BL4" s="1124" t="s">
        <v>1296</v>
      </c>
      <c r="BN4" s="1124" t="s">
        <v>1296</v>
      </c>
      <c r="BQ4" s="1488" t="s">
        <v>1297</v>
      </c>
      <c r="BR4" s="1215" t="s">
        <v>1298</v>
      </c>
      <c r="BS4" s="330"/>
      <c r="BT4" s="1488" t="s">
        <v>1299</v>
      </c>
      <c r="BU4" s="1215" t="s">
        <v>1300</v>
      </c>
      <c r="BV4" s="1126"/>
      <c r="BW4" s="1753" t="s">
        <v>1301</v>
      </c>
      <c r="BX4" s="1747" t="s">
        <v>1302</v>
      </c>
      <c r="BZ4" s="1488" t="s">
        <v>1303</v>
      </c>
      <c r="CA4" s="1215" t="s">
        <v>1304</v>
      </c>
    </row>
    <row customHeight="1" ht="11.25">
      <c r="A5" s="1130" t="s">
        <v>1305</v>
      </c>
      <c r="B5" s="1131">
        <v>2003</v>
      </c>
      <c r="C5" s="1131">
        <v>2025</v>
      </c>
      <c r="E5" s="1132" t="s">
        <v>1306</v>
      </c>
      <c r="F5" s="1132" t="s">
        <v>1307</v>
      </c>
      <c r="H5" s="1133" t="s">
        <v>1308</v>
      </c>
      <c r="I5" s="1132" t="s">
        <v>91</v>
      </c>
      <c r="K5" s="1134" t="s">
        <v>1309</v>
      </c>
      <c r="L5" s="1135">
        <f>_xlfn.IFERROR(MATCH(K5,OFFER_METHOD,0),0)</f>
        <v>0</v>
      </c>
      <c r="M5" s="1134">
        <v>4</v>
      </c>
      <c r="N5" s="1148" t="s">
        <v>1310</v>
      </c>
      <c r="O5" s="1132" t="s">
        <v>1311</v>
      </c>
      <c r="Q5" s="1137" t="s">
        <v>1312</v>
      </c>
      <c r="R5" s="199" t="s">
        <v>1313</v>
      </c>
      <c r="T5" s="1133" t="s">
        <v>1314</v>
      </c>
      <c r="U5" s="1135" t="s">
        <v>1315</v>
      </c>
      <c r="V5" s="1139">
        <v>4</v>
      </c>
      <c r="W5" s="1140"/>
      <c r="X5" s="1140" t="s">
        <v>171</v>
      </c>
      <c r="Y5" s="1131" t="s">
        <v>1316</v>
      </c>
      <c r="Z5" s="1147">
        <v>1</v>
      </c>
      <c r="AF5" s="1133" t="s">
        <v>1317</v>
      </c>
      <c r="AH5" s="1132" t="s">
        <v>1318</v>
      </c>
      <c r="AK5" s="1132" t="s">
        <v>1319</v>
      </c>
      <c r="AM5" s="1132" t="s">
        <v>1320</v>
      </c>
      <c r="AP5" s="1143" t="s">
        <v>171</v>
      </c>
      <c r="AQ5" s="1144" t="s">
        <v>171</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1223</v>
      </c>
      <c r="BS5" s="1485"/>
      <c r="BT5" s="1337">
        <v>64236871</v>
      </c>
      <c r="BU5" s="1124" t="s">
        <v>232</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115</v>
      </c>
      <c r="J6" s="1123" t="s">
        <v>1334</v>
      </c>
      <c r="L6" s="1135">
        <f>SUM(kind_of_control_method_filter)</f>
        <v>0</v>
      </c>
      <c r="N6" s="1148" t="s">
        <v>1335</v>
      </c>
      <c r="O6" s="1132" t="s">
        <v>1336</v>
      </c>
      <c r="R6" s="199" t="s">
        <v>1218</v>
      </c>
      <c r="T6" s="1133" t="s">
        <v>1337</v>
      </c>
      <c r="U6" s="1135" t="s">
        <v>1317</v>
      </c>
      <c r="V6" s="1139">
        <v>5</v>
      </c>
      <c r="W6" s="1140"/>
      <c r="X6" s="1131" t="s">
        <v>177</v>
      </c>
      <c r="Y6" s="1131" t="s">
        <v>1338</v>
      </c>
      <c r="Z6" s="1147"/>
      <c r="AA6" s="1150"/>
      <c r="AH6" s="1132" t="s">
        <v>1339</v>
      </c>
      <c r="AK6" s="1132" t="s">
        <v>1340</v>
      </c>
      <c r="AM6" s="1132" t="s">
        <v>1341</v>
      </c>
      <c r="AP6" s="1143" t="s">
        <v>177</v>
      </c>
      <c r="AQ6" s="1144" t="s">
        <v>177</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1257</v>
      </c>
      <c r="BS6" s="1486"/>
      <c r="BT6" s="1337">
        <v>64236872</v>
      </c>
      <c r="BU6" s="1124" t="s">
        <v>237</v>
      </c>
      <c r="BV6" s="1126"/>
      <c r="BW6" s="1751">
        <v>4213768</v>
      </c>
      <c r="BX6" s="1749" t="s">
        <v>257</v>
      </c>
      <c r="BZ6" s="1337">
        <v>64237510</v>
      </c>
      <c r="CA6" s="1124" t="s">
        <v>1349</v>
      </c>
    </row>
    <row customHeight="1" ht="11.25">
      <c r="A7" s="1130" t="s">
        <v>1350</v>
      </c>
      <c r="B7" s="1131">
        <v>2005</v>
      </c>
      <c r="E7" s="1132" t="s">
        <v>1351</v>
      </c>
      <c r="F7" s="1149"/>
      <c r="H7" s="1133" t="s">
        <v>1352</v>
      </c>
      <c r="I7" s="1132" t="s">
        <v>92</v>
      </c>
      <c r="J7" s="1132" t="s">
        <v>1353</v>
      </c>
      <c r="N7" s="1152" t="s">
        <v>1354</v>
      </c>
      <c r="O7" s="1132" t="s">
        <v>1355</v>
      </c>
      <c r="U7" s="1135" t="s">
        <v>19</v>
      </c>
      <c r="V7" s="426" t="s">
        <v>92</v>
      </c>
      <c r="W7" s="1140"/>
      <c r="X7" s="1131" t="s">
        <v>183</v>
      </c>
      <c r="Y7" s="1131" t="s">
        <v>1316</v>
      </c>
      <c r="Z7" s="1147"/>
      <c r="AA7" s="1150"/>
      <c r="AH7" s="1132" t="s">
        <v>1356</v>
      </c>
      <c r="AK7" s="1132" t="s">
        <v>1357</v>
      </c>
      <c r="AM7" s="1132" t="s">
        <v>1358</v>
      </c>
      <c r="AP7" s="1143" t="s">
        <v>183</v>
      </c>
      <c r="AQ7" s="1144" t="s">
        <v>183</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1250</v>
      </c>
      <c r="BS7" s="1485"/>
      <c r="BT7" s="1337">
        <v>64236873</v>
      </c>
      <c r="BU7" s="1124" t="s">
        <v>242</v>
      </c>
      <c r="BV7" s="1126"/>
      <c r="BW7" s="1751">
        <v>4213769</v>
      </c>
      <c r="BX7" s="1749" t="s">
        <v>1366</v>
      </c>
      <c r="BZ7" s="1337">
        <v>64237511</v>
      </c>
      <c r="CA7" s="1124" t="s">
        <v>272</v>
      </c>
    </row>
    <row customHeight="1" ht="11.25">
      <c r="A8" s="1130" t="s">
        <v>1367</v>
      </c>
      <c r="B8" s="1131">
        <v>2006</v>
      </c>
      <c r="E8" s="1132" t="s">
        <v>1368</v>
      </c>
      <c r="F8" s="1149"/>
      <c r="H8" s="1133" t="s">
        <v>1369</v>
      </c>
      <c r="I8" s="1132" t="s">
        <v>93</v>
      </c>
      <c r="J8" s="1132" t="s">
        <v>1370</v>
      </c>
      <c r="N8" s="1219" t="s">
        <v>1371</v>
      </c>
      <c r="O8" s="1132" t="s">
        <v>1372</v>
      </c>
      <c r="V8" s="426" t="s">
        <v>93</v>
      </c>
      <c r="W8" s="1140"/>
      <c r="X8" s="1131" t="s">
        <v>189</v>
      </c>
      <c r="Y8" s="1131" t="s">
        <v>1316</v>
      </c>
      <c r="Z8" s="1147"/>
      <c r="AA8" s="1150"/>
      <c r="AK8" s="1132" t="s">
        <v>1373</v>
      </c>
      <c r="AP8" s="1143" t="s">
        <v>189</v>
      </c>
      <c r="AQ8" s="1144" t="s">
        <v>189</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171</v>
      </c>
      <c r="BS8" s="1485"/>
      <c r="BT8" s="1337">
        <v>64236874</v>
      </c>
      <c r="BU8" s="1351" t="s">
        <v>1382</v>
      </c>
      <c r="BV8" s="1126"/>
      <c r="BW8" s="1751">
        <v>4213770</v>
      </c>
      <c r="BX8" s="1752" t="s">
        <v>1383</v>
      </c>
      <c r="BZ8" s="1337">
        <v>64237512</v>
      </c>
      <c r="CA8" s="1124" t="s">
        <v>267</v>
      </c>
    </row>
    <row customHeight="1" ht="11.25">
      <c r="A9" s="1130" t="s">
        <v>1384</v>
      </c>
      <c r="B9" s="1131">
        <v>2007</v>
      </c>
      <c r="E9" s="1132" t="s">
        <v>1385</v>
      </c>
      <c r="F9" s="1149"/>
      <c r="G9" s="1123" t="s">
        <v>1386</v>
      </c>
      <c r="H9" s="1123" t="s">
        <v>1387</v>
      </c>
      <c r="I9" s="1132" t="s">
        <v>116</v>
      </c>
      <c r="O9" s="1132" t="s">
        <v>1388</v>
      </c>
      <c r="V9" s="426" t="s">
        <v>116</v>
      </c>
      <c r="W9" s="1140"/>
      <c r="X9" s="1131" t="s">
        <v>195</v>
      </c>
      <c r="Y9" s="1131" t="s">
        <v>1224</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177</v>
      </c>
      <c r="BS9" s="1485"/>
      <c r="BT9" s="1337">
        <v>64236875</v>
      </c>
      <c r="BU9" s="1124" t="s">
        <v>247</v>
      </c>
      <c r="BV9" s="1126"/>
      <c r="BW9" s="1746"/>
      <c r="BX9" s="1746"/>
    </row>
    <row customHeight="1" ht="11.25">
      <c r="A10" s="1130" t="s">
        <v>1398</v>
      </c>
      <c r="B10" s="1131">
        <v>2008</v>
      </c>
      <c r="E10" s="1132" t="s">
        <v>1399</v>
      </c>
      <c r="F10" s="1149"/>
      <c r="G10" s="1132" t="s">
        <v>1400</v>
      </c>
      <c r="H10" s="1132" t="s">
        <v>1401</v>
      </c>
      <c r="I10" s="1132" t="s">
        <v>153</v>
      </c>
      <c r="J10" s="1123" t="s">
        <v>1402</v>
      </c>
      <c r="K10" s="1123" t="s">
        <v>1403</v>
      </c>
      <c r="O10" s="1132" t="s">
        <v>1404</v>
      </c>
      <c r="V10" s="427" t="s">
        <v>153</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183</v>
      </c>
      <c r="BS10" s="1485"/>
      <c r="BT10" s="1337">
        <v>64236876</v>
      </c>
      <c r="BU10" s="1124" t="s">
        <v>227</v>
      </c>
      <c r="BV10" s="1126"/>
      <c r="BW10" s="1746"/>
      <c r="BX10" s="1746"/>
    </row>
    <row customHeight="1" ht="11.25">
      <c r="A11" s="1130" t="s">
        <v>1414</v>
      </c>
      <c r="B11" s="1131">
        <v>2009</v>
      </c>
      <c r="E11" s="1132" t="s">
        <v>1415</v>
      </c>
      <c r="F11" s="1149"/>
      <c r="G11" s="1132" t="s">
        <v>1416</v>
      </c>
      <c r="H11" s="1132" t="s">
        <v>1417</v>
      </c>
      <c r="I11" s="1132" t="s">
        <v>154</v>
      </c>
      <c r="J11" s="1133" t="s">
        <v>1418</v>
      </c>
      <c r="K11" s="1155" t="s">
        <v>1419</v>
      </c>
      <c r="O11" s="1133" t="s">
        <v>1420</v>
      </c>
      <c r="V11" s="426" t="s">
        <v>154</v>
      </c>
      <c r="W11" s="331"/>
      <c r="X11" s="1140" t="s">
        <v>1390</v>
      </c>
      <c r="Y11" s="1131" t="s">
        <v>1421</v>
      </c>
      <c r="Z11" s="1147"/>
      <c r="AP11" s="1143" t="s">
        <v>195</v>
      </c>
      <c r="AQ11" s="1145" t="s">
        <v>195</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189</v>
      </c>
      <c r="BS11" s="1485"/>
      <c r="BW11" s="1746"/>
      <c r="BX11" s="1746"/>
    </row>
    <row customHeight="1" ht="11.25">
      <c r="A12" s="1130" t="s">
        <v>1428</v>
      </c>
      <c r="B12" s="1131">
        <v>2010</v>
      </c>
      <c r="E12" s="1132" t="s">
        <v>1429</v>
      </c>
      <c r="F12" s="1149"/>
      <c r="G12" s="1132" t="s">
        <v>1417</v>
      </c>
      <c r="I12" s="1132" t="s">
        <v>155</v>
      </c>
      <c r="J12" s="1133" t="s">
        <v>1430</v>
      </c>
      <c r="K12" s="1155" t="s">
        <v>1431</v>
      </c>
      <c r="O12" s="1133" t="s">
        <v>1218</v>
      </c>
      <c r="V12" s="426" t="s">
        <v>155</v>
      </c>
      <c r="W12" s="1145"/>
      <c r="X12" s="1140" t="s">
        <v>1432</v>
      </c>
      <c r="Y12" s="1131" t="s">
        <v>1224</v>
      </c>
      <c r="AP12" s="1143"/>
      <c r="AW12" s="1176" t="s">
        <v>154</v>
      </c>
      <c r="AX12" s="1176" t="s">
        <v>154</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156</v>
      </c>
      <c r="K13" s="1155" t="s">
        <v>1389</v>
      </c>
      <c r="V13" s="426" t="s">
        <v>156</v>
      </c>
      <c r="W13" s="1145"/>
      <c r="X13" s="1145"/>
      <c r="Y13" s="1145"/>
      <c r="AW13" s="1176" t="s">
        <v>155</v>
      </c>
      <c r="AX13" s="1176" t="s">
        <v>155</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157</v>
      </c>
      <c r="J14" s="1123" t="s">
        <v>1447</v>
      </c>
      <c r="N14" s="1123" t="s">
        <v>1448</v>
      </c>
      <c r="V14" s="1139">
        <v>13</v>
      </c>
      <c r="W14" s="1140"/>
      <c r="X14" s="1140" t="s">
        <v>1257</v>
      </c>
      <c r="Y14" s="1131" t="s">
        <v>1224</v>
      </c>
      <c r="AW14" s="1176" t="s">
        <v>156</v>
      </c>
      <c r="AX14" s="1176" t="s">
        <v>156</v>
      </c>
      <c r="AZ14" s="1123" t="s">
        <v>1449</v>
      </c>
      <c r="BB14" s="1176" t="s">
        <v>1450</v>
      </c>
      <c r="BC14" s="1176" t="s">
        <v>1442</v>
      </c>
      <c r="BE14" s="1176">
        <v>2012</v>
      </c>
      <c r="BH14" s="1124" t="s">
        <v>1365</v>
      </c>
      <c r="BJ14" s="1273" t="s">
        <v>1451</v>
      </c>
      <c r="BL14" s="1273" t="s">
        <v>1451</v>
      </c>
      <c r="BN14" s="1124" t="s">
        <v>1452</v>
      </c>
      <c r="BQ14" s="1337">
        <v>4213782</v>
      </c>
      <c r="BR14" s="1124" t="s">
        <v>195</v>
      </c>
      <c r="BS14" s="1485"/>
      <c r="BT14" s="1126"/>
      <c r="BU14" s="1126"/>
      <c r="BV14" s="1126"/>
      <c r="BW14" s="1750"/>
      <c r="BX14" s="1746"/>
    </row>
    <row customHeight="1" ht="19.5">
      <c r="A15" s="1130" t="s">
        <v>1453</v>
      </c>
      <c r="B15" s="1131">
        <v>2013</v>
      </c>
      <c r="E15" s="1754" t="s">
        <v>1454</v>
      </c>
      <c r="G15" s="1123" t="s">
        <v>1455</v>
      </c>
      <c r="H15" s="1123" t="s">
        <v>1456</v>
      </c>
      <c r="I15" s="1134" t="s">
        <v>158</v>
      </c>
      <c r="J15" s="1145" t="s">
        <v>586</v>
      </c>
      <c r="N15" s="1214" t="s">
        <v>1457</v>
      </c>
      <c r="X15" s="1143"/>
      <c r="AW15" s="1176" t="s">
        <v>157</v>
      </c>
      <c r="AX15" s="1176" t="s">
        <v>157</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559</v>
      </c>
      <c r="N16" s="1214" t="s">
        <v>1466</v>
      </c>
      <c r="AW16" s="1176" t="s">
        <v>158</v>
      </c>
      <c r="AX16" s="1176" t="s">
        <v>158</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1268</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1297</v>
      </c>
      <c r="BR18" s="1215" t="s">
        <v>1298</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170</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1257</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296</v>
      </c>
    </row>
    <row customHeight="1" ht="21">
      <c r="A23" s="1130" t="s">
        <v>1533</v>
      </c>
      <c r="B23" s="1131">
        <v>2021</v>
      </c>
      <c r="AW23" s="1176" t="s">
        <v>1534</v>
      </c>
      <c r="AX23" s="1176" t="s">
        <v>1534</v>
      </c>
      <c r="AZ23" s="1176" t="s">
        <v>1535</v>
      </c>
      <c r="BB23" s="1176" t="s">
        <v>1536</v>
      </c>
      <c r="BC23" s="1176" t="s">
        <v>1234</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104</v>
      </c>
      <c r="AX24" s="1176" t="s">
        <v>104</v>
      </c>
      <c r="AZ24" s="1176" t="s">
        <v>1541</v>
      </c>
      <c r="BB24" s="1176" t="s">
        <v>1542</v>
      </c>
      <c r="BC24" s="1176" t="s">
        <v>1543</v>
      </c>
      <c r="BE24" s="1176">
        <v>2022</v>
      </c>
      <c r="BH24" s="1124" t="s">
        <v>1469</v>
      </c>
      <c r="BJ24" s="1124" t="s">
        <v>1427</v>
      </c>
      <c r="BL24" s="1124" t="s">
        <v>1427</v>
      </c>
      <c r="BQ24" s="1337">
        <v>4190069</v>
      </c>
      <c r="BR24" s="1124" t="s">
        <v>1544</v>
      </c>
      <c r="BS24" s="1485"/>
      <c r="BT24" s="1337">
        <v>4189676</v>
      </c>
      <c r="BU24" s="1124" t="s">
        <v>1545</v>
      </c>
      <c r="BV24" s="1126"/>
      <c r="BW24" s="1126"/>
      <c r="CC24" s="1337">
        <v>25575374</v>
      </c>
      <c r="CD24" s="1124" t="s">
        <v>1546</v>
      </c>
    </row>
    <row customHeight="1" ht="11.25">
      <c r="A25" s="1130" t="s">
        <v>1547</v>
      </c>
      <c r="B25" s="1131">
        <v>2023</v>
      </c>
      <c r="AW25" s="1176" t="s">
        <v>99</v>
      </c>
      <c r="AX25" s="1176" t="s">
        <v>99</v>
      </c>
      <c r="AZ25" s="1176" t="s">
        <v>1548</v>
      </c>
      <c r="BB25" s="1176" t="s">
        <v>1549</v>
      </c>
      <c r="BC25" s="1176" t="s">
        <v>1543</v>
      </c>
      <c r="BE25" s="1176">
        <v>2023</v>
      </c>
      <c r="BH25" s="1124" t="s">
        <v>1476</v>
      </c>
      <c r="BJ25" s="1124" t="s">
        <v>1501</v>
      </c>
      <c r="BL25" s="1124" t="s">
        <v>1501</v>
      </c>
      <c r="BQ25" s="1337">
        <v>4190070</v>
      </c>
      <c r="BR25" s="1124" t="s">
        <v>1550</v>
      </c>
      <c r="BS25" s="1485"/>
      <c r="BT25" s="1337">
        <v>4189677</v>
      </c>
      <c r="BU25" s="1124" t="s">
        <v>1551</v>
      </c>
      <c r="BV25" s="1126"/>
      <c r="BW25" s="1126"/>
    </row>
    <row customHeight="1" ht="11.25">
      <c r="A26" s="1130" t="s">
        <v>1552</v>
      </c>
      <c r="B26" s="1131">
        <v>2024</v>
      </c>
      <c r="J26" s="1787" t="s">
        <v>1553</v>
      </c>
      <c r="AX26" s="1176" t="s">
        <v>1554</v>
      </c>
      <c r="AZ26" s="1176" t="s">
        <v>1420</v>
      </c>
      <c r="BB26" s="1176" t="s">
        <v>1555</v>
      </c>
      <c r="BC26" s="1176" t="s">
        <v>1543</v>
      </c>
      <c r="BE26" s="1176">
        <v>2024</v>
      </c>
      <c r="BH26" s="1124" t="s">
        <v>1487</v>
      </c>
      <c r="BJ26" s="1124" t="s">
        <v>1438</v>
      </c>
      <c r="BL26" s="1124" t="s">
        <v>1438</v>
      </c>
      <c r="BQ26" s="1337">
        <v>4190071</v>
      </c>
      <c r="BR26" s="1124" t="s">
        <v>1556</v>
      </c>
      <c r="BS26" s="1485"/>
      <c r="BV26" s="1126"/>
      <c r="BW26" s="1126"/>
    </row>
    <row customHeight="1" ht="11.25">
      <c r="A27" s="1130" t="s">
        <v>1557</v>
      </c>
      <c r="B27" s="1131">
        <v>2025</v>
      </c>
      <c r="J27" s="232" t="s">
        <v>103</v>
      </c>
      <c r="AX27" s="1176" t="s">
        <v>1558</v>
      </c>
      <c r="BB27" s="1176" t="s">
        <v>1559</v>
      </c>
      <c r="BC27" s="1176" t="s">
        <v>1543</v>
      </c>
      <c r="BE27" s="1176">
        <v>2025</v>
      </c>
      <c r="BH27" s="1126" t="s">
        <v>22</v>
      </c>
      <c r="BJ27" s="1124" t="s">
        <v>1445</v>
      </c>
      <c r="BL27" s="1124" t="s">
        <v>1445</v>
      </c>
      <c r="BN27" s="1126" t="s">
        <v>22</v>
      </c>
      <c r="BQ27" s="1337">
        <v>4190072</v>
      </c>
      <c r="BR27" s="1124" t="s">
        <v>1560</v>
      </c>
      <c r="BS27" s="1485"/>
      <c r="BV27" s="1126"/>
      <c r="BW27" s="1126"/>
    </row>
    <row customHeight="1" ht="11.25">
      <c r="A28" s="1130" t="s">
        <v>1561</v>
      </c>
      <c r="D28" s="1157"/>
      <c r="E28" s="1158"/>
      <c r="F28" s="1158"/>
      <c r="H28" s="1159" t="s">
        <v>1562</v>
      </c>
      <c r="AX28" s="1176" t="s">
        <v>1563</v>
      </c>
      <c r="AZ28" s="1123" t="s">
        <v>1564</v>
      </c>
      <c r="BB28" s="1176" t="s">
        <v>1565</v>
      </c>
      <c r="BC28" s="1176" t="s">
        <v>1566</v>
      </c>
      <c r="BE28" s="1176">
        <v>2026</v>
      </c>
      <c r="BH28" s="1126" t="s">
        <v>22</v>
      </c>
      <c r="BJ28" s="1124" t="s">
        <v>1452</v>
      </c>
      <c r="BL28" s="1124" t="s">
        <v>1452</v>
      </c>
      <c r="BN28" s="1126" t="s">
        <v>22</v>
      </c>
      <c r="BQ28" s="1337">
        <v>4190073</v>
      </c>
      <c r="BR28" s="1124" t="s">
        <v>1567</v>
      </c>
      <c r="BS28" s="1485"/>
      <c r="BV28" s="1126"/>
      <c r="BW28" s="1126"/>
    </row>
    <row customHeight="1" ht="11.25">
      <c r="A29" s="1130" t="s">
        <v>1568</v>
      </c>
      <c r="D29" s="1160" t="s">
        <v>1569</v>
      </c>
      <c r="E29" s="1161" t="str">
        <f>IF(TEMPLATE_GROUP="","",INDEX(StartDateList,MATCH(TEMPLATE_GROUP,CodeTemplateList,0),1))</f>
        <v>01.07.2024</v>
      </c>
      <c r="F29" s="1161" t="str">
        <f>IF(TEMPLATE_GROUP="","",INDEX(EndDateList,MATCH(TEMPLATE_GROUP,CodeTemplateList,0),1))</f>
        <v>30.09.2024</v>
      </c>
      <c r="H29" s="1162" t="s">
        <v>1570</v>
      </c>
      <c r="AX29" s="1176" t="s">
        <v>1571</v>
      </c>
      <c r="AZ29" s="1176" t="s">
        <v>1219</v>
      </c>
      <c r="BB29" s="1176" t="s">
        <v>1420</v>
      </c>
      <c r="BC29" s="1147"/>
      <c r="BE29" s="1176">
        <v>2027</v>
      </c>
      <c r="BJ29" s="1124" t="s">
        <v>1460</v>
      </c>
      <c r="BL29" s="1124" t="s">
        <v>1460</v>
      </c>
    </row>
    <row customHeight="1" ht="11.25">
      <c r="A30" s="1130" t="s">
        <v>1572</v>
      </c>
      <c r="D30" s="1163"/>
      <c r="E30" s="1164"/>
      <c r="F30" s="1164"/>
      <c r="AX30" s="1176" t="s">
        <v>1573</v>
      </c>
      <c r="AZ30" s="1176" t="s">
        <v>1246</v>
      </c>
      <c r="BE30" s="1176">
        <v>2028</v>
      </c>
      <c r="BJ30" s="1124" t="s">
        <v>1574</v>
      </c>
      <c r="BL30" s="1124" t="s">
        <v>1574</v>
      </c>
    </row>
    <row customHeight="1" ht="12.75">
      <c r="A31" s="1130" t="s">
        <v>1575</v>
      </c>
      <c r="D31" s="1157"/>
      <c r="E31" s="1158"/>
      <c r="F31" s="1158"/>
      <c r="H31" s="1165"/>
      <c r="AX31" s="1176" t="s">
        <v>1576</v>
      </c>
      <c r="AZ31" s="1176" t="s">
        <v>1577</v>
      </c>
      <c r="BE31" s="1176">
        <v>2029</v>
      </c>
      <c r="BJ31" s="1124" t="s">
        <v>1578</v>
      </c>
      <c r="BL31" s="1124" t="s">
        <v>1578</v>
      </c>
    </row>
    <row customHeight="1" ht="11.25">
      <c r="A32" s="1130" t="s">
        <v>1579</v>
      </c>
      <c r="D32" s="1160" t="s">
        <v>1580</v>
      </c>
      <c r="E32" s="1161" t="str">
        <f>IF(TEMPLATE_GROUP="","",INDEX(StartDateList,MATCH(TEMPLATE_GROUP,CodeTemplateList,0),1))</f>
        <v>01.07.2024</v>
      </c>
      <c r="F32" s="1161" t="str">
        <f>IF(TEMPLATE_GROUP="","",INDEX(EndDateList,MATCH(TEMPLATE_GROUP,CodeTemplateList,0),1))</f>
        <v>30.09.2024</v>
      </c>
      <c r="H32" s="1166" t="s">
        <v>1581</v>
      </c>
      <c r="O32" s="1130" t="s">
        <v>1217</v>
      </c>
      <c r="AX32" s="1176" t="s">
        <v>1582</v>
      </c>
      <c r="AZ32" s="1176" t="s">
        <v>1313</v>
      </c>
      <c r="BE32" s="1176">
        <v>2030</v>
      </c>
      <c r="BJ32" s="1124" t="s">
        <v>1469</v>
      </c>
      <c r="BL32" s="1124" t="s">
        <v>1469</v>
      </c>
    </row>
    <row customHeight="1" ht="11.25">
      <c r="A33" s="1130" t="s">
        <v>1583</v>
      </c>
      <c r="O33" s="1130" t="s">
        <v>1243</v>
      </c>
      <c r="AX33" s="1176" t="s">
        <v>1584</v>
      </c>
      <c r="AZ33" s="1176" t="s">
        <v>1218</v>
      </c>
      <c r="BE33" s="1176">
        <v>2031</v>
      </c>
      <c r="BJ33" s="1124" t="s">
        <v>1476</v>
      </c>
      <c r="BL33" s="1124" t="s">
        <v>1476</v>
      </c>
    </row>
    <row customHeight="1" ht="11.25">
      <c r="A34" s="1130" t="s">
        <v>1585</v>
      </c>
      <c r="O34" s="1130" t="s">
        <v>1278</v>
      </c>
      <c r="AX34" s="1176" t="s">
        <v>1586</v>
      </c>
      <c r="BE34" s="1176">
        <v>2032</v>
      </c>
      <c r="BJ34" s="1124" t="s">
        <v>1487</v>
      </c>
      <c r="BL34" s="1124" t="s">
        <v>1487</v>
      </c>
    </row>
    <row customHeight="1" ht="11.25">
      <c r="A35" s="1130" t="s">
        <v>1587</v>
      </c>
      <c r="O35" s="1130" t="s">
        <v>1311</v>
      </c>
      <c r="AX35" s="1176" t="s">
        <v>1588</v>
      </c>
      <c r="AZ35" s="1123" t="s">
        <v>1589</v>
      </c>
      <c r="BE35" s="1176">
        <v>2033</v>
      </c>
      <c r="BL35" s="1124" t="s">
        <v>1590</v>
      </c>
    </row>
    <row customHeight="1" ht="11.25">
      <c r="A36" s="1926" t="s">
        <v>1591</v>
      </c>
      <c r="D36" s="1167" t="s">
        <v>1592</v>
      </c>
      <c r="E36" s="1168" t="s">
        <v>810</v>
      </c>
      <c r="F36" s="1169" t="str">
        <f>INDEX(E37:E41,MATCH(TEMPLATE_SPHERE,F37:F41,0))</f>
        <v>теплоснабжения</v>
      </c>
      <c r="G36" s="1169" t="str">
        <f>INDEX(G37:G41,MATCH(TEMPLATE_SPHERE,F37:F41,0))</f>
        <v>теплоснабжение</v>
      </c>
      <c r="O36" s="1130" t="s">
        <v>1336</v>
      </c>
      <c r="AX36" s="1176" t="s">
        <v>1593</v>
      </c>
      <c r="AZ36" s="1176" t="s">
        <v>1218</v>
      </c>
      <c r="BE36" s="1176">
        <v>2034</v>
      </c>
      <c r="BL36" s="1124" t="s">
        <v>1594</v>
      </c>
    </row>
    <row customHeight="1" ht="11.25">
      <c r="A37" s="1130" t="s">
        <v>1595</v>
      </c>
      <c r="E37" s="463" t="s">
        <v>1596</v>
      </c>
      <c r="F37" s="1170" t="s">
        <v>810</v>
      </c>
      <c r="G37" s="463" t="s">
        <v>1597</v>
      </c>
      <c r="O37" s="1130" t="s">
        <v>1355</v>
      </c>
      <c r="AX37" s="1176" t="s">
        <v>1598</v>
      </c>
      <c r="AZ37" s="1176" t="s">
        <v>1245</v>
      </c>
      <c r="BE37" s="1176">
        <v>2035</v>
      </c>
    </row>
    <row customHeight="1" ht="11.25">
      <c r="A38" s="1130" t="s">
        <v>1599</v>
      </c>
      <c r="E38" s="463" t="s">
        <v>1600</v>
      </c>
      <c r="F38" s="1171" t="s">
        <v>856</v>
      </c>
      <c r="G38" s="463" t="s">
        <v>1601</v>
      </c>
      <c r="O38" s="1130" t="s">
        <v>1372</v>
      </c>
      <c r="AX38" s="1176" t="s">
        <v>1602</v>
      </c>
      <c r="AZ38" s="1176" t="s">
        <v>1279</v>
      </c>
      <c r="BE38" s="1176">
        <v>2036</v>
      </c>
      <c r="BH38" s="1123" t="s">
        <v>1603</v>
      </c>
      <c r="BJ38" s="1123" t="s">
        <v>1604</v>
      </c>
      <c r="BL38" s="1123" t="s">
        <v>1605</v>
      </c>
      <c r="BN38" s="1123" t="s">
        <v>1606</v>
      </c>
    </row>
    <row customHeight="1" ht="11.25">
      <c r="A39" s="1130" t="s">
        <v>1607</v>
      </c>
      <c r="E39" s="463" t="s">
        <v>1608</v>
      </c>
      <c r="F39" s="1171" t="s">
        <v>909</v>
      </c>
      <c r="G39" s="463" t="s">
        <v>1609</v>
      </c>
      <c r="O39" s="1130" t="s">
        <v>1388</v>
      </c>
      <c r="AX39" s="1176" t="s">
        <v>1610</v>
      </c>
      <c r="AZ39" s="1176" t="s">
        <v>1312</v>
      </c>
      <c r="BE39" s="1176">
        <v>2037</v>
      </c>
      <c r="BH39" s="1124" t="s">
        <v>1611</v>
      </c>
      <c r="BJ39" s="1273" t="s">
        <v>1611</v>
      </c>
      <c r="BL39" s="1273" t="s">
        <v>1611</v>
      </c>
      <c r="BN39" s="1124" t="s">
        <v>1612</v>
      </c>
    </row>
    <row customHeight="1" ht="11.25">
      <c r="A40" s="1130" t="s">
        <v>1613</v>
      </c>
      <c r="E40" s="463" t="s">
        <v>1614</v>
      </c>
      <c r="F40" s="1171" t="s">
        <v>896</v>
      </c>
      <c r="G40" s="463" t="s">
        <v>1615</v>
      </c>
      <c r="O40" s="1130" t="s">
        <v>1404</v>
      </c>
      <c r="AX40" s="1176" t="s">
        <v>1616</v>
      </c>
      <c r="BE40" s="1176">
        <v>2038</v>
      </c>
      <c r="BH40" s="1124" t="s">
        <v>1617</v>
      </c>
      <c r="BJ40" s="1273" t="s">
        <v>1030</v>
      </c>
      <c r="BL40" s="1273" t="s">
        <v>1030</v>
      </c>
      <c r="BN40" s="1124" t="s">
        <v>1064</v>
      </c>
    </row>
    <row customHeight="1" ht="11.25">
      <c r="A41" s="1130" t="s">
        <v>1618</v>
      </c>
      <c r="E41" s="463" t="s">
        <v>1619</v>
      </c>
      <c r="F41" s="1171" t="s">
        <v>1620</v>
      </c>
      <c r="G41" s="463" t="s">
        <v>1619</v>
      </c>
      <c r="O41" s="1130" t="s">
        <v>1420</v>
      </c>
      <c r="AX41" s="1176" t="s">
        <v>1621</v>
      </c>
      <c r="AZ41" s="1123" t="s">
        <v>1622</v>
      </c>
      <c r="BE41" s="1176">
        <v>2039</v>
      </c>
      <c r="BH41" s="1124" t="s">
        <v>1623</v>
      </c>
      <c r="BJ41" s="1273" t="s">
        <v>1026</v>
      </c>
      <c r="BL41" s="1273" t="s">
        <v>1026</v>
      </c>
      <c r="BN41" s="1124" t="s">
        <v>1051</v>
      </c>
    </row>
    <row customHeight="1" ht="11.25">
      <c r="A42" s="1130" t="s">
        <v>1624</v>
      </c>
      <c r="AX42" s="1176" t="s">
        <v>1625</v>
      </c>
      <c r="AZ42" s="1176" t="s">
        <v>1217</v>
      </c>
      <c r="BE42" s="1176">
        <v>2040</v>
      </c>
      <c r="BH42" s="1124" t="s">
        <v>1048</v>
      </c>
      <c r="BJ42" s="1273" t="s">
        <v>1028</v>
      </c>
      <c r="BL42" s="1273" t="s">
        <v>1028</v>
      </c>
      <c r="BN42" s="1124" t="s">
        <v>1626</v>
      </c>
    </row>
    <row customHeight="1" ht="11.25">
      <c r="A43" s="1130" t="s">
        <v>1627</v>
      </c>
      <c r="AX43" s="1176" t="s">
        <v>1628</v>
      </c>
      <c r="AZ43" s="1176" t="s">
        <v>1243</v>
      </c>
      <c r="BE43" s="1176">
        <v>2041</v>
      </c>
      <c r="BH43" s="1124" t="s">
        <v>1629</v>
      </c>
      <c r="BJ43" s="1273" t="s">
        <v>1623</v>
      </c>
      <c r="BL43" s="1273" t="s">
        <v>1623</v>
      </c>
      <c r="BN43" s="1124" t="s">
        <v>1630</v>
      </c>
    </row>
    <row customHeight="1" ht="11.25">
      <c r="A44" s="1130" t="s">
        <v>1631</v>
      </c>
      <c r="G44" s="1150">
        <f>YEAR(TODAY())</f>
        <v>2024</v>
      </c>
      <c r="I44" s="855" t="s">
        <v>1632</v>
      </c>
      <c r="J44" s="1145" t="s">
        <v>1633</v>
      </c>
      <c r="K44" s="1145" t="s">
        <v>1634</v>
      </c>
      <c r="AX44" s="1176" t="s">
        <v>1635</v>
      </c>
      <c r="AZ44" s="1176" t="s">
        <v>1278</v>
      </c>
      <c r="BE44" s="1176">
        <v>2042</v>
      </c>
      <c r="BH44" s="1124" t="s">
        <v>1636</v>
      </c>
      <c r="BJ44" s="1273" t="s">
        <v>1048</v>
      </c>
      <c r="BL44" s="1273" t="s">
        <v>1048</v>
      </c>
      <c r="BN44" s="1124" t="s">
        <v>1637</v>
      </c>
    </row>
    <row customHeight="1" ht="11.25">
      <c r="A45" s="1130" t="s">
        <v>1638</v>
      </c>
      <c r="D45" s="1167" t="s">
        <v>1639</v>
      </c>
      <c r="E45" s="1168" t="s">
        <v>1640</v>
      </c>
      <c r="F45" s="853" t="s">
        <v>1641</v>
      </c>
      <c r="G45" s="852" t="s">
        <v>1642</v>
      </c>
      <c r="H45" s="855" t="s">
        <v>1643</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1644</v>
      </c>
      <c r="AZ45" s="1176" t="s">
        <v>1311</v>
      </c>
      <c r="BE45" s="1176">
        <v>2043</v>
      </c>
      <c r="BH45" s="1124" t="s">
        <v>1645</v>
      </c>
      <c r="BJ45" s="1273" t="s">
        <v>1042</v>
      </c>
      <c r="BL45" s="1273" t="s">
        <v>1042</v>
      </c>
      <c r="BN45" s="1124" t="s">
        <v>1646</v>
      </c>
    </row>
    <row customHeight="1" ht="11.25">
      <c r="A46" s="1130" t="s">
        <v>1647</v>
      </c>
      <c r="E46" s="463" t="s">
        <v>27</v>
      </c>
      <c r="F46" s="1170" t="s">
        <v>1648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1649</v>
      </c>
      <c r="AZ46" s="1176" t="s">
        <v>1336</v>
      </c>
      <c r="BE46" s="1176">
        <v>2044</v>
      </c>
      <c r="BH46" s="1124" t="s">
        <v>1051</v>
      </c>
      <c r="BJ46" s="1273" t="s">
        <v>1032</v>
      </c>
      <c r="BL46" s="1273" t="s">
        <v>1032</v>
      </c>
      <c r="BN46" s="1124" t="s">
        <v>1650</v>
      </c>
    </row>
    <row customHeight="1" ht="11.25">
      <c r="A47" s="1130" t="s">
        <v>1651</v>
      </c>
      <c r="E47" s="463" t="s">
        <v>33</v>
      </c>
      <c r="F47" s="1171" t="s">
        <v>1640</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1652</v>
      </c>
      <c r="AZ47" s="1176" t="s">
        <v>1355</v>
      </c>
      <c r="BE47" s="1176">
        <v>2045</v>
      </c>
      <c r="BH47" s="1124" t="s">
        <v>1626</v>
      </c>
      <c r="BJ47" s="1273" t="s">
        <v>1034</v>
      </c>
      <c r="BL47" s="1273" t="s">
        <v>1034</v>
      </c>
      <c r="BN47" s="1124" t="s">
        <v>1653</v>
      </c>
    </row>
    <row customHeight="1" ht="11.25">
      <c r="A48" s="1130" t="s">
        <v>1654</v>
      </c>
      <c r="E48" s="463" t="s">
        <v>1655</v>
      </c>
      <c r="F48" s="1171" t="s">
        <v>1656</v>
      </c>
      <c r="G48" s="1172" t="str">
        <f>_xlfn.IFERROR(IF(f_year="","01.01."&amp;CURRENT_YEAR,"01.01."&amp;f_year),"01.01."&amp;CURRENT_YEAR)</f>
        <v>01.01.2024</v>
      </c>
      <c r="H48" s="1172" t="str">
        <f>_xlfn.IFERROR(IF(f_year="","31.12."&amp;CURRENT_YEAR,"31.12."&amp;f_year),"31.12."&amp;CURRENT_YEAR)</f>
        <v>31.12.2024</v>
      </c>
      <c r="I48" s="1798">
        <f>IF(f_year="",TRUE,FALSE)</f>
        <v>0</v>
      </c>
      <c r="J48" s="1801" t="s">
        <v>1657</v>
      </c>
      <c r="K48" s="1802"/>
      <c r="AX48" s="1176" t="s">
        <v>1658</v>
      </c>
      <c r="AZ48" s="1176" t="s">
        <v>1372</v>
      </c>
      <c r="BE48" s="1176">
        <v>2046</v>
      </c>
      <c r="BH48" s="1124" t="s">
        <v>1630</v>
      </c>
      <c r="BJ48" s="1273" t="s">
        <v>1036</v>
      </c>
      <c r="BL48" s="1273" t="s">
        <v>1036</v>
      </c>
      <c r="BN48" s="1124" t="s">
        <v>1659</v>
      </c>
    </row>
    <row customHeight="1" ht="11.25">
      <c r="A49" s="1130" t="s">
        <v>1660</v>
      </c>
      <c r="E49" s="463" t="s">
        <v>1661</v>
      </c>
      <c r="F49" s="1171" t="s">
        <v>1662</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1663</v>
      </c>
      <c r="AZ49" s="1176" t="s">
        <v>1388</v>
      </c>
      <c r="BE49" s="1176">
        <v>2047</v>
      </c>
      <c r="BH49" s="1124" t="s">
        <v>1052</v>
      </c>
      <c r="BJ49" s="1273" t="s">
        <v>1038</v>
      </c>
      <c r="BL49" s="1273" t="s">
        <v>1038</v>
      </c>
    </row>
    <row customHeight="1" ht="11.25">
      <c r="A50" s="1130" t="s">
        <v>16</v>
      </c>
      <c r="E50" s="463" t="s">
        <v>1664</v>
      </c>
      <c r="F50" s="1171" t="s">
        <v>1022</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1665</v>
      </c>
      <c r="AZ50" s="1176" t="s">
        <v>1404</v>
      </c>
      <c r="BE50" s="1176">
        <v>2048</v>
      </c>
      <c r="BH50" s="1124" t="s">
        <v>1637</v>
      </c>
      <c r="BJ50" s="1273" t="s">
        <v>1040</v>
      </c>
      <c r="BL50" s="1273" t="s">
        <v>1040</v>
      </c>
    </row>
    <row customHeight="1" ht="11.25">
      <c r="A51" s="1130" t="s">
        <v>1666</v>
      </c>
      <c r="E51" s="463" t="s">
        <v>1667</v>
      </c>
      <c r="F51" s="1171" t="s">
        <v>1668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1669</v>
      </c>
      <c r="AZ51" s="1176" t="s">
        <v>1420</v>
      </c>
      <c r="BE51" s="1176">
        <v>2049</v>
      </c>
      <c r="BH51" s="1124" t="s">
        <v>1646</v>
      </c>
      <c r="BJ51" s="1273" t="s">
        <v>1670</v>
      </c>
      <c r="BL51" s="1273" t="s">
        <v>1670</v>
      </c>
    </row>
    <row customHeight="1" ht="11.25">
      <c r="A52" s="1130" t="s">
        <v>1671</v>
      </c>
      <c r="E52" s="463" t="s">
        <v>1672</v>
      </c>
      <c r="F52" s="1171" t="s">
        <v>1673</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1674</v>
      </c>
      <c r="AZ52" s="1176" t="s">
        <v>1218</v>
      </c>
      <c r="BE52" s="1176">
        <v>2050</v>
      </c>
      <c r="BH52" s="1124" t="s">
        <v>1650</v>
      </c>
      <c r="BJ52" s="1273" t="s">
        <v>1051</v>
      </c>
      <c r="BL52" s="1273" t="s">
        <v>1051</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1677</v>
      </c>
      <c r="K53" s="1802"/>
      <c r="AX53" s="1176" t="s">
        <v>1678</v>
      </c>
      <c r="BE53" s="1176">
        <v>2051</v>
      </c>
      <c r="BH53" s="1124" t="s">
        <v>1653</v>
      </c>
      <c r="BJ53" s="1273" t="s">
        <v>1626</v>
      </c>
      <c r="BL53" s="1273" t="s">
        <v>1626</v>
      </c>
    </row>
    <row customHeight="1" ht="11.25">
      <c r="A54" s="1130" t="s">
        <v>1679</v>
      </c>
      <c r="AX54" s="1176" t="s">
        <v>1680</v>
      </c>
      <c r="AZ54" s="1123" t="s">
        <v>1681</v>
      </c>
      <c r="BE54" s="1176">
        <v>2052</v>
      </c>
      <c r="BH54" s="1124" t="s">
        <v>1659</v>
      </c>
      <c r="BJ54" s="1273" t="s">
        <v>1630</v>
      </c>
      <c r="BL54" s="1273" t="s">
        <v>1630</v>
      </c>
    </row>
    <row customHeight="1" ht="11.25">
      <c r="A55" s="1130" t="s">
        <v>1682</v>
      </c>
      <c r="AX55" s="1176" t="s">
        <v>1683</v>
      </c>
      <c r="AZ55" s="1176" t="s">
        <v>1220</v>
      </c>
      <c r="BE55" s="1176">
        <v>2053</v>
      </c>
      <c r="BH55" s="1126" t="s">
        <v>22</v>
      </c>
      <c r="BJ55" s="1273" t="s">
        <v>1052</v>
      </c>
      <c r="BL55" s="1273" t="s">
        <v>1052</v>
      </c>
    </row>
    <row customHeight="1" ht="11.25">
      <c r="A56" s="1130" t="s">
        <v>1684</v>
      </c>
      <c r="D56" s="1174" t="s">
        <v>1685</v>
      </c>
      <c r="E56" s="1151" t="s">
        <v>115</v>
      </c>
      <c r="F56" s="1130" t="s">
        <v>1686</v>
      </c>
      <c r="AX56" s="1176" t="s">
        <v>1687</v>
      </c>
      <c r="AZ56" s="1176" t="s">
        <v>1247</v>
      </c>
      <c r="BE56" s="1176">
        <v>2054</v>
      </c>
      <c r="BH56" s="1126" t="s">
        <v>22</v>
      </c>
      <c r="BJ56" s="1273" t="s">
        <v>1637</v>
      </c>
      <c r="BL56" s="1273" t="s">
        <v>1637</v>
      </c>
    </row>
    <row customHeight="1" ht="11.25">
      <c r="A57" s="1130" t="s">
        <v>1688</v>
      </c>
      <c r="D57" s="1174" t="s">
        <v>1689</v>
      </c>
      <c r="E57" s="1151" t="s">
        <v>115</v>
      </c>
      <c r="F57" s="1130" t="s">
        <v>1686</v>
      </c>
      <c r="AX57" s="1176" t="s">
        <v>1690</v>
      </c>
      <c r="AZ57" s="1176" t="s">
        <v>1281</v>
      </c>
      <c r="BE57" s="1176">
        <v>2055</v>
      </c>
      <c r="BJ57" s="1273" t="s">
        <v>1646</v>
      </c>
      <c r="BL57" s="1273" t="s">
        <v>1646</v>
      </c>
    </row>
    <row customHeight="1" ht="11.25">
      <c r="A58" s="1130" t="s">
        <v>1691</v>
      </c>
      <c r="D58" s="1174" t="s">
        <v>1692</v>
      </c>
      <c r="E58" s="1151" t="s">
        <v>115</v>
      </c>
      <c r="F58" s="1130" t="s">
        <v>1686</v>
      </c>
      <c r="AX58" s="1176" t="s">
        <v>1693</v>
      </c>
      <c r="BE58" s="1176">
        <v>2056</v>
      </c>
      <c r="BJ58" s="1273" t="s">
        <v>1650</v>
      </c>
      <c r="BL58" s="1273" t="s">
        <v>1650</v>
      </c>
    </row>
    <row customHeight="1" ht="11.25">
      <c r="A59" s="1130" t="s">
        <v>1694</v>
      </c>
      <c r="D59" s="1174" t="s">
        <v>136</v>
      </c>
      <c r="E59" s="1151" t="s">
        <v>1582</v>
      </c>
      <c r="F59" s="1130" t="s">
        <v>1695</v>
      </c>
      <c r="AX59" s="1176" t="s">
        <v>1696</v>
      </c>
      <c r="AZ59" s="1123" t="s">
        <v>1697</v>
      </c>
      <c r="BE59" s="1176">
        <v>2057</v>
      </c>
      <c r="BJ59" s="1273" t="s">
        <v>1653</v>
      </c>
      <c r="BL59" s="1273" t="s">
        <v>1653</v>
      </c>
    </row>
    <row customHeight="1" ht="11.25">
      <c r="A60" s="1130" t="s">
        <v>1698</v>
      </c>
      <c r="D60" s="1174" t="s">
        <v>1699</v>
      </c>
      <c r="E60" s="1151" t="s">
        <v>1582</v>
      </c>
      <c r="F60" s="1130" t="s">
        <v>1695</v>
      </c>
      <c r="AX60" s="1176" t="s">
        <v>1700</v>
      </c>
      <c r="AZ60" s="1176" t="s">
        <v>1221</v>
      </c>
      <c r="BE60" s="1176">
        <v>2058</v>
      </c>
      <c r="BJ60" s="1273" t="s">
        <v>1659</v>
      </c>
      <c r="BL60" s="1273" t="s">
        <v>1659</v>
      </c>
    </row>
    <row customHeight="1" ht="11.25">
      <c r="A61" s="1130" t="s">
        <v>1701</v>
      </c>
      <c r="D61" s="1174" t="s">
        <v>1702</v>
      </c>
      <c r="E61" s="1151" t="s">
        <v>1582</v>
      </c>
      <c r="F61" s="1130" t="s">
        <v>1695</v>
      </c>
      <c r="AX61" s="1176" t="s">
        <v>1703</v>
      </c>
      <c r="AZ61" s="1176" t="s">
        <v>1248</v>
      </c>
      <c r="BE61" s="1176">
        <v>2059</v>
      </c>
      <c r="BL61" s="1273" t="s">
        <v>1044</v>
      </c>
    </row>
    <row customHeight="1" ht="11.25">
      <c r="A62" s="1130" t="s">
        <v>1704</v>
      </c>
      <c r="D62" s="1174" t="s">
        <v>135</v>
      </c>
      <c r="E62" s="1151">
        <v>30</v>
      </c>
      <c r="F62" s="1130" t="s">
        <v>1695</v>
      </c>
      <c r="AZ62" s="1176" t="s">
        <v>1282</v>
      </c>
      <c r="BE62" s="1176">
        <v>2060</v>
      </c>
      <c r="BL62" s="1273" t="s">
        <v>1046</v>
      </c>
    </row>
    <row customHeight="1" ht="11.25">
      <c r="A63" s="1130" t="s">
        <v>1705</v>
      </c>
      <c r="D63" s="1174" t="s">
        <v>1706</v>
      </c>
      <c r="E63" s="1151">
        <v>30</v>
      </c>
      <c r="F63" s="1130" t="s">
        <v>1695</v>
      </c>
      <c r="AZ63" s="1176" t="s">
        <v>1314</v>
      </c>
      <c r="BE63" s="1176">
        <v>2061</v>
      </c>
    </row>
    <row customHeight="1" ht="11.25">
      <c r="A64" s="1130" t="s">
        <v>1707</v>
      </c>
      <c r="D64" s="1174" t="s">
        <v>1708</v>
      </c>
      <c r="E64" s="1151">
        <v>30</v>
      </c>
      <c r="F64" s="1130" t="s">
        <v>1695</v>
      </c>
      <c r="AZ64" s="1176" t="s">
        <v>1337</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1222</v>
      </c>
      <c r="BE67" s="1176">
        <v>2065</v>
      </c>
    </row>
    <row customHeight="1" ht="11.25">
      <c r="A68" s="1130" t="s">
        <v>1713</v>
      </c>
      <c r="AZ68" s="1176" t="s">
        <v>1249</v>
      </c>
      <c r="BE68" s="1176">
        <v>2066</v>
      </c>
      <c r="BH68" s="1123" t="s">
        <v>1714</v>
      </c>
      <c r="BJ68" s="1123" t="s">
        <v>1715</v>
      </c>
      <c r="BL68" s="1123" t="s">
        <v>1716</v>
      </c>
      <c r="BN68" s="1123" t="s">
        <v>1717</v>
      </c>
    </row>
    <row customHeight="1" ht="11.25">
      <c r="A69" s="1130" t="s">
        <v>1718</v>
      </c>
      <c r="AZ69" s="1176" t="s">
        <v>1283</v>
      </c>
      <c r="BE69" s="1176">
        <v>2067</v>
      </c>
      <c r="BH69" s="1124" t="s">
        <v>1719</v>
      </c>
      <c r="BI69" s="1173" t="s">
        <v>114</v>
      </c>
      <c r="BJ69" s="1124" t="s">
        <v>1720</v>
      </c>
      <c r="BK69" s="1173" t="s">
        <v>114</v>
      </c>
      <c r="BL69" s="1124" t="s">
        <v>1721</v>
      </c>
      <c r="BM69" s="1126" t="s">
        <v>114</v>
      </c>
      <c r="BN69" s="1124" t="s">
        <v>1722</v>
      </c>
    </row>
    <row customHeight="1" ht="11.25">
      <c r="A70" s="1130" t="s">
        <v>1723</v>
      </c>
      <c r="AZ70" s="1176" t="s">
        <v>1315</v>
      </c>
      <c r="BE70" s="1176">
        <v>2068</v>
      </c>
      <c r="BH70" s="1124" t="s">
        <v>1724</v>
      </c>
      <c r="BJ70" s="1124" t="s">
        <v>1725</v>
      </c>
      <c r="BL70" s="1124" t="s">
        <v>1726</v>
      </c>
      <c r="BN70" s="1124" t="s">
        <v>1727</v>
      </c>
    </row>
    <row customHeight="1" ht="11.25">
      <c r="A71" s="1130" t="s">
        <v>1728</v>
      </c>
      <c r="AZ71" s="1176" t="s">
        <v>1317</v>
      </c>
      <c r="BE71" s="1176">
        <v>2069</v>
      </c>
      <c r="BH71" s="1124" t="s">
        <v>1729</v>
      </c>
      <c r="BI71" s="1173" t="s">
        <v>90</v>
      </c>
      <c r="BJ71" s="1124" t="s">
        <v>1730</v>
      </c>
      <c r="BK71" s="1173" t="s">
        <v>90</v>
      </c>
      <c r="BL71" s="1124" t="s">
        <v>1731</v>
      </c>
      <c r="BM71" s="1126" t="s">
        <v>90</v>
      </c>
      <c r="BN71" s="1124" t="s">
        <v>1732</v>
      </c>
    </row>
    <row customHeight="1" ht="11.25">
      <c r="A72" s="1130" t="s">
        <v>1733</v>
      </c>
      <c r="AZ72" s="1176" t="s">
        <v>19</v>
      </c>
      <c r="BE72" s="1176">
        <v>2070</v>
      </c>
      <c r="BH72" s="1124" t="s">
        <v>1734</v>
      </c>
      <c r="BJ72" s="1124" t="s">
        <v>1734</v>
      </c>
      <c r="BL72" s="1124" t="s">
        <v>1734</v>
      </c>
      <c r="BN72" s="1124" t="s">
        <v>1735</v>
      </c>
    </row>
    <row customHeight="1" ht="11.25">
      <c r="A73" s="1130" t="s">
        <v>1736</v>
      </c>
      <c r="BH73" s="1124" t="s">
        <v>1737</v>
      </c>
      <c r="BI73" s="1173" t="s">
        <v>115</v>
      </c>
      <c r="BJ73" s="1124" t="s">
        <v>1738</v>
      </c>
      <c r="BK73" s="1173" t="s">
        <v>115</v>
      </c>
      <c r="BL73" s="1124" t="s">
        <v>1739</v>
      </c>
      <c r="BM73" s="1126" t="s">
        <v>115</v>
      </c>
      <c r="BN73" s="1124" t="s">
        <v>1740</v>
      </c>
    </row>
    <row customHeight="1" ht="11.25">
      <c r="A74" s="1130" t="s">
        <v>1741</v>
      </c>
      <c r="BH74" s="1124" t="s">
        <v>1742</v>
      </c>
      <c r="BJ74" s="1124" t="s">
        <v>1743</v>
      </c>
      <c r="BL74" s="1124" t="s">
        <v>1744</v>
      </c>
      <c r="BN74" s="1124" t="s">
        <v>1745</v>
      </c>
    </row>
    <row customHeight="1" ht="11.25">
      <c r="A75" s="1130" t="s">
        <v>1746</v>
      </c>
      <c r="AZ75" s="1123" t="s">
        <v>1747</v>
      </c>
      <c r="BH75" s="1124" t="s">
        <v>1748</v>
      </c>
      <c r="BJ75" s="1124" t="s">
        <v>1748</v>
      </c>
      <c r="BL75" s="1124" t="s">
        <v>1748</v>
      </c>
    </row>
    <row customHeight="1" ht="11.25">
      <c r="A76" s="1130" t="s">
        <v>1749</v>
      </c>
      <c r="AZ76" s="1176" t="s">
        <v>1231</v>
      </c>
      <c r="BH76" s="1124" t="s">
        <v>1750</v>
      </c>
      <c r="BJ76" s="1124" t="s">
        <v>1751</v>
      </c>
      <c r="BL76" s="1124" t="s">
        <v>1752</v>
      </c>
    </row>
    <row customHeight="1" ht="11.25">
      <c r="A77" s="1130" t="s">
        <v>1753</v>
      </c>
      <c r="AZ77" s="1176" t="s">
        <v>1259</v>
      </c>
    </row>
    <row customHeight="1" ht="11.25">
      <c r="A78" s="1130" t="s">
        <v>1754</v>
      </c>
      <c r="AZ78" s="1176" t="s">
        <v>1290</v>
      </c>
    </row>
    <row customHeight="1" ht="11.25">
      <c r="A79" s="1130" t="s">
        <v>1755</v>
      </c>
      <c r="AZ79" s="1176" t="s">
        <v>1321</v>
      </c>
      <c r="BH79" s="1123" t="s">
        <v>1756</v>
      </c>
      <c r="BJ79" s="1123" t="s">
        <v>1757</v>
      </c>
      <c r="BL79" s="1123" t="s">
        <v>1758</v>
      </c>
    </row>
    <row customHeight="1" ht="11.25">
      <c r="A80" s="1130" t="s">
        <v>1759</v>
      </c>
      <c r="AZ80" s="1176" t="s">
        <v>1342</v>
      </c>
      <c r="BH80" s="1124" t="s">
        <v>1760</v>
      </c>
      <c r="BJ80" s="1124" t="s">
        <v>1761</v>
      </c>
      <c r="BL80" s="1124" t="s">
        <v>1762</v>
      </c>
    </row>
    <row customHeight="1" ht="11.25">
      <c r="A81" s="1130" t="s">
        <v>1763</v>
      </c>
      <c r="AZ81" s="1176" t="s">
        <v>1359</v>
      </c>
      <c r="BH81" s="1124" t="s">
        <v>1764</v>
      </c>
      <c r="BJ81" s="1124" t="s">
        <v>1765</v>
      </c>
      <c r="BL81" s="1124" t="s">
        <v>1766</v>
      </c>
    </row>
    <row customHeight="1" ht="11.25">
      <c r="A82" s="1130" t="s">
        <v>1767</v>
      </c>
      <c r="AZ82" s="1176" t="s">
        <v>1374</v>
      </c>
      <c r="BH82" s="1124" t="s">
        <v>1768</v>
      </c>
      <c r="BJ82" s="1124" t="s">
        <v>1769</v>
      </c>
      <c r="BL82" s="1124" t="s">
        <v>1770</v>
      </c>
    </row>
    <row customHeight="1" ht="11.25">
      <c r="A83" s="1130" t="s">
        <v>1771</v>
      </c>
      <c r="BH83" s="1124" t="s">
        <v>1772</v>
      </c>
      <c r="BJ83" s="1124" t="s">
        <v>1773</v>
      </c>
      <c r="BL83" s="1124" t="s">
        <v>1774</v>
      </c>
    </row>
    <row customHeight="1" ht="11.25">
      <c r="A84" s="1130" t="s">
        <v>1775</v>
      </c>
      <c r="AZ84" s="1123" t="s">
        <v>1776</v>
      </c>
    </row>
    <row customHeight="1" ht="11.25">
      <c r="A85" s="1926" t="s">
        <v>1777</v>
      </c>
      <c r="AZ85" s="1176" t="s">
        <v>1778</v>
      </c>
    </row>
    <row customHeight="1" ht="11.25">
      <c r="A86" s="1130" t="s">
        <v>1779</v>
      </c>
      <c r="AZ86" s="1176" t="s">
        <v>1780</v>
      </c>
      <c r="BH86" s="1123" t="s">
        <v>1781</v>
      </c>
      <c r="BJ86" s="1123" t="s">
        <v>1782</v>
      </c>
      <c r="BL86" s="1123" t="s">
        <v>1783</v>
      </c>
    </row>
    <row customHeight="1" ht="11.25">
      <c r="A87" s="1130" t="s">
        <v>1784</v>
      </c>
      <c r="AZ87" s="1176" t="s">
        <v>1785</v>
      </c>
      <c r="BH87" s="1124" t="s">
        <v>1786</v>
      </c>
      <c r="BJ87" s="1124" t="s">
        <v>1787</v>
      </c>
      <c r="BL87" s="1124" t="s">
        <v>1788</v>
      </c>
    </row>
    <row customHeight="1" ht="11.25">
      <c r="A88" s="1130" t="s">
        <v>1789</v>
      </c>
      <c r="AZ88" s="1662"/>
      <c r="BH88" s="1124" t="s">
        <v>1790</v>
      </c>
      <c r="BJ88" s="1124" t="s">
        <v>1791</v>
      </c>
      <c r="BL88" s="1124" t="s">
        <v>1792</v>
      </c>
    </row>
    <row customHeight="1" ht="11.25">
      <c r="A89" s="1130" t="s">
        <v>1793</v>
      </c>
      <c r="AZ89" s="1123" t="s">
        <v>1794</v>
      </c>
    </row>
    <row customHeight="1" ht="11.25">
      <c r="A90" s="1130" t="s">
        <v>1795</v>
      </c>
      <c r="AZ90" s="1176" t="s">
        <v>1022</v>
      </c>
    </row>
    <row customHeight="1" ht="11.25">
      <c r="A91" s="1130" t="s">
        <v>1796</v>
      </c>
      <c r="AZ91" s="1176" t="s">
        <v>1058</v>
      </c>
      <c r="BH91" s="1123" t="s">
        <v>1797</v>
      </c>
      <c r="BJ91" s="1123" t="s">
        <v>1798</v>
      </c>
      <c r="BL91" s="1123" t="s">
        <v>1799</v>
      </c>
    </row>
    <row customHeight="1" ht="11.25">
      <c r="AZ92" s="1176" t="s">
        <v>1800</v>
      </c>
      <c r="BH92" s="1124" t="s">
        <v>1801</v>
      </c>
      <c r="BJ92" s="1124" t="s">
        <v>1802</v>
      </c>
      <c r="BL92" s="1124" t="s">
        <v>1803</v>
      </c>
    </row>
    <row customHeight="1" ht="11.25">
      <c r="AZ93" s="1176" t="s">
        <v>1804</v>
      </c>
      <c r="BH93" s="1124" t="s">
        <v>1805</v>
      </c>
      <c r="BJ93" s="1124" t="s">
        <v>1806</v>
      </c>
      <c r="BL93" s="1124" t="s">
        <v>1807</v>
      </c>
    </row>
    <row customHeight="1" ht="11.25">
      <c r="AZ94" s="1176" t="s">
        <v>1808</v>
      </c>
    </row>
    <row r="96" customHeight="1" ht="11.25">
      <c r="AZ96" s="1123" t="s">
        <v>1809</v>
      </c>
      <c r="BH96" s="1123" t="s">
        <v>1810</v>
      </c>
      <c r="BJ96" s="1123" t="s">
        <v>1811</v>
      </c>
      <c r="BL96" s="1123" t="s">
        <v>1812</v>
      </c>
      <c r="BN96" s="1123" t="s">
        <v>1813</v>
      </c>
    </row>
    <row customHeight="1" ht="11.25">
      <c r="AZ97" s="1957" t="s">
        <v>1814</v>
      </c>
      <c r="BA97" s="1958" t="s">
        <v>1815</v>
      </c>
      <c r="BH97" s="1124" t="s">
        <v>1816</v>
      </c>
      <c r="BJ97" s="1124" t="s">
        <v>1817</v>
      </c>
      <c r="BL97" s="1124" t="s">
        <v>1818</v>
      </c>
      <c r="BN97" s="1124" t="s">
        <v>1819</v>
      </c>
    </row>
    <row customHeight="1" ht="11.25">
      <c r="AZ98" s="1957" t="s">
        <v>1820</v>
      </c>
      <c r="BA98" s="1958" t="s">
        <v>1821</v>
      </c>
      <c r="BH98" s="1124" t="s">
        <v>1822</v>
      </c>
      <c r="BJ98" s="1124" t="s">
        <v>1823</v>
      </c>
      <c r="BL98" s="1124" t="s">
        <v>1824</v>
      </c>
      <c r="BN98" s="1124" t="s">
        <v>1825</v>
      </c>
    </row>
    <row customHeight="1" ht="22.5">
      <c r="AZ99" s="1957" t="s">
        <v>1826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1827</v>
      </c>
      <c r="BJ99" s="1124" t="s">
        <v>1828</v>
      </c>
      <c r="BL99" s="1124" t="s">
        <v>1829</v>
      </c>
      <c r="BN99" s="1124" t="s">
        <v>1830</v>
      </c>
    </row>
    <row customHeight="1" ht="22.5">
      <c r="AZ100" s="1957" t="s">
        <v>1831</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1420</v>
      </c>
      <c r="BL100" s="1124" t="s">
        <v>1420</v>
      </c>
      <c r="BN100" s="1124" t="s">
        <v>1832</v>
      </c>
    </row>
    <row customHeight="1" ht="22.5">
      <c r="AZ101" s="1957" t="s">
        <v>1833</v>
      </c>
      <c r="BA101" s="1958" t="s">
        <v>1834</v>
      </c>
      <c r="BN101" s="1124" t="s">
        <v>1835</v>
      </c>
    </row>
    <row customHeight="1" ht="22.5">
      <c r="AZ102" s="1957" t="s">
        <v>1836</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1837</v>
      </c>
    </row>
    <row customHeight="1" ht="11.25">
      <c r="AZ103" s="1957" t="s">
        <v>1838</v>
      </c>
      <c r="BA103" s="1958" t="s">
        <v>1839</v>
      </c>
      <c r="BN103" s="1124" t="s">
        <v>1840</v>
      </c>
    </row>
    <row customHeight="1" ht="11.25">
      <c r="BN104" s="1124" t="s">
        <v>1841</v>
      </c>
    </row>
    <row customHeight="1" ht="11.25">
      <c r="AZ105" s="1748" t="s">
        <v>1842</v>
      </c>
    </row>
    <row customHeight="1" ht="11.25">
      <c r="AZ106" s="1176" t="s">
        <v>1843</v>
      </c>
    </row>
    <row customHeight="1" ht="11.25">
      <c r="AZ107" s="1176" t="s">
        <v>1844</v>
      </c>
      <c r="BH107" s="1123" t="s">
        <v>1845</v>
      </c>
      <c r="BJ107" s="1123" t="s">
        <v>1846</v>
      </c>
      <c r="BL107" s="1123" t="s">
        <v>1847</v>
      </c>
      <c r="BN107" s="1123" t="s">
        <v>1848</v>
      </c>
    </row>
    <row customHeight="1" ht="11.25">
      <c r="AZ108" s="1176" t="s">
        <v>574</v>
      </c>
      <c r="BH108" s="1124" t="s">
        <v>1849</v>
      </c>
      <c r="BJ108" s="1124" t="s">
        <v>1850</v>
      </c>
      <c r="BL108" s="1124" t="s">
        <v>1506</v>
      </c>
      <c r="BN108" s="1124" t="s">
        <v>1851</v>
      </c>
    </row>
    <row customHeight="1" ht="11.25">
      <c r="BH109" s="1124" t="s">
        <v>1852</v>
      </c>
    </row>
    <row customHeight="1" ht="11.25">
      <c r="AZ110" s="1748" t="s">
        <v>1853</v>
      </c>
      <c r="BH110" s="1124" t="s">
        <v>1852</v>
      </c>
    </row>
    <row customHeight="1" ht="11.25">
      <c r="AZ111" s="1957" t="s">
        <v>1814</v>
      </c>
      <c r="BA111" s="1958" t="s">
        <v>1815</v>
      </c>
    </row>
    <row customHeight="1" ht="11.25">
      <c r="AZ112" s="1957" t="s">
        <v>1820</v>
      </c>
      <c r="BA112" s="1958" t="s">
        <v>1821</v>
      </c>
    </row>
    <row customHeight="1" ht="22.5">
      <c r="AZ113" s="1957" t="s">
        <v>1826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1831</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1854</v>
      </c>
    </row>
    <row customHeight="1" ht="22.5">
      <c r="AZ115" s="1957" t="s">
        <v>1836</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1218</v>
      </c>
    </row>
    <row customHeight="1" ht="11.25">
      <c r="AZ116" s="1957" t="s">
        <v>1838</v>
      </c>
      <c r="BA116" s="1958" t="s">
        <v>1839</v>
      </c>
      <c r="BH116" s="1124" t="s">
        <v>1245</v>
      </c>
    </row>
    <row customHeight="1" ht="11.25">
      <c r="BH117" s="1124" t="s">
        <v>1279</v>
      </c>
    </row>
    <row customHeight="1" ht="11.25">
      <c r="BH118" s="1124"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FFDA8-D707-A208-1B23-E2D0B91BF31C}" mc:Ignorable="x14ac xr xr2 xr3">
  <dimension ref="A1:J25"/>
  <sheetViews>
    <sheetView topLeftCell="A1" showGridLines="0" zoomScale="90" workbookViewId="0">
      <selection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57" t="s">
        <v>302</v>
      </c>
      <c r="J1" s="511" t="s">
        <v>14</v>
      </c>
    </row>
    <row customHeight="1" ht="22.5" hidden="1">
      <c r="A2" s="558"/>
      <c r="B2" s="558"/>
      <c r="C2" s="1786" t="s">
        <v>103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Псковская область</v>
      </c>
      <c r="E6" s="2232"/>
      <c r="F6" s="2232"/>
      <c r="I6" s="771"/>
      <c r="J6" s="511">
        <v>17</v>
      </c>
    </row>
    <row s="323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88</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ПАО "ОГК-2"</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1855</v>
      </c>
      <c r="F13" s="1577" t="s">
        <v>309</v>
      </c>
      <c r="G13" s="530"/>
      <c r="H13" s="1589"/>
      <c r="J13" s="511">
        <v>19</v>
      </c>
    </row>
    <row customHeight="1" ht="19.95">
      <c r="A14" s="558"/>
      <c r="B14" s="558"/>
      <c r="C14" s="513"/>
      <c r="D14" s="1579" t="s">
        <v>711</v>
      </c>
      <c r="E14" s="1580" t="s">
        <v>1856</v>
      </c>
      <c r="F14" s="1582"/>
      <c r="G14" s="1581" t="s">
        <v>1857</v>
      </c>
      <c r="H14" s="1589"/>
      <c r="J14" s="511">
        <v>19</v>
      </c>
    </row>
    <row customHeight="1" ht="19.95">
      <c r="A15" s="558"/>
      <c r="B15" s="558"/>
      <c r="C15" s="513"/>
      <c r="D15" s="1579" t="s">
        <v>310</v>
      </c>
      <c r="E15" s="1580" t="s">
        <v>1858</v>
      </c>
      <c r="F15" s="1582"/>
      <c r="G15" s="1581" t="s">
        <v>1859</v>
      </c>
      <c r="H15" s="1589"/>
      <c r="J15" s="511">
        <v>19</v>
      </c>
    </row>
    <row customHeight="1" ht="24">
      <c r="A16" s="558"/>
      <c r="B16" s="558"/>
      <c r="C16" s="513"/>
      <c r="D16" s="1579" t="s">
        <v>313</v>
      </c>
      <c r="E16" s="1578" t="s">
        <v>1860</v>
      </c>
      <c r="F16" s="1587"/>
      <c r="G16" s="530" t="s">
        <v>1861</v>
      </c>
      <c r="H16" s="1589"/>
      <c r="J16" s="511">
        <v>23</v>
      </c>
    </row>
    <row customHeight="1" ht="48.29999999999999">
      <c r="A17" s="558"/>
      <c r="B17" s="558"/>
      <c r="C17" s="513"/>
      <c r="D17" s="1576">
        <v>3</v>
      </c>
      <c r="E17" s="1583" t="s">
        <v>1862</v>
      </c>
      <c r="F17" s="1582"/>
      <c r="G17" s="530" t="s">
        <v>1863</v>
      </c>
      <c r="H17" s="1589"/>
      <c r="J17" s="511">
        <v>46</v>
      </c>
    </row>
    <row customHeight="1" ht="48.29999999999999">
      <c r="A18" s="1531">
        <v>1</v>
      </c>
      <c r="B18" s="558"/>
      <c r="C18" s="1533"/>
      <c r="D18" s="1576" t="s">
        <v>91</v>
      </c>
      <c r="E18" s="1583" t="s">
        <v>1864</v>
      </c>
      <c r="F18" s="1582"/>
      <c r="G18" s="530" t="s">
        <v>1863</v>
      </c>
      <c r="H18" s="1589"/>
      <c r="I18" s="908"/>
      <c r="J18" s="511">
        <v>46</v>
      </c>
    </row>
    <row customHeight="1" ht="23.25">
      <c r="A19" s="558"/>
      <c r="B19" s="558"/>
      <c r="C19" s="513"/>
      <c r="D19" s="1576" t="s">
        <v>115</v>
      </c>
      <c r="E19" s="1583" t="s">
        <v>1865</v>
      </c>
      <c r="F19" s="1577" t="s">
        <v>309</v>
      </c>
      <c r="G19" s="2527" t="s">
        <v>1866</v>
      </c>
      <c r="H19" s="531"/>
      <c r="J19" s="511">
        <v>22</v>
      </c>
    </row>
    <row s="4676" customFormat="1" customHeight="1" ht="5.25" hidden="1">
      <c r="A20" s="558"/>
      <c r="B20" s="558"/>
      <c r="C20" s="1585"/>
      <c r="D20" s="1584" t="s">
        <v>1119</v>
      </c>
      <c r="E20" s="1070"/>
      <c r="F20" s="1069"/>
      <c r="G20" s="2528"/>
      <c r="J20" s="1586">
        <v>0</v>
      </c>
    </row>
    <row customHeight="1" ht="15.75">
      <c r="A21" s="558"/>
      <c r="B21" s="558"/>
      <c r="C21" s="513"/>
      <c r="D21" s="523"/>
      <c r="E21" s="471" t="s">
        <v>342</v>
      </c>
      <c r="F21" s="525"/>
      <c r="G21" s="2529"/>
      <c r="H21" s="1589"/>
      <c r="J21" s="511">
        <v>15</v>
      </c>
    </row>
    <row s="3233" customFormat="1" customHeight="1" ht="26.25">
      <c r="A22" s="558"/>
      <c r="B22" s="558"/>
      <c r="C22" s="558"/>
      <c r="D22" s="1576" t="s">
        <v>92</v>
      </c>
      <c r="E22" s="530" t="s">
        <v>1867</v>
      </c>
      <c r="F22" s="1582"/>
      <c r="G22" s="530" t="s">
        <v>1868</v>
      </c>
      <c r="H22" s="1588"/>
      <c r="J22" s="557">
        <v>25</v>
      </c>
    </row>
    <row s="3233" customFormat="1" customHeight="1" ht="19.95">
      <c r="A23" s="558"/>
      <c r="B23" s="558"/>
      <c r="C23" s="558"/>
      <c r="D23" s="1576" t="s">
        <v>93</v>
      </c>
      <c r="E23" s="1583" t="s">
        <v>1869</v>
      </c>
      <c r="F23" s="1587"/>
      <c r="G23" s="530" t="s">
        <v>1870</v>
      </c>
      <c r="H23" s="1588"/>
      <c r="J23" s="557">
        <v>19</v>
      </c>
    </row>
    <row s="3233" customFormat="1" customHeight="1" ht="144" hidden="1">
      <c r="A24" s="558"/>
      <c r="B24" s="558"/>
      <c r="C24" s="558"/>
      <c r="D24" s="1576" t="s">
        <v>116</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42E1A-3A28-FCBE-9063-8BDF36E9CCD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43"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2" width="3.00390625" customWidth="1"/>
    <col min="12" max="14" style="2922" width="8.00390625" customWidth="1"/>
    <col min="15" max="15" style="2922" width="25.00390625" customWidth="1"/>
    <col min="16" max="16" style="2922" width="14.00390625" customWidth="1"/>
    <col min="17" max="20" style="2871" width="8.00390625" customWidth="1"/>
    <col min="21" max="254" style="2774" width="8.00390625" customWidth="1"/>
    <col min="255" max="255" style="2774" width="9.140625" hidden="1"/>
  </cols>
  <sheetData>
    <row customHeight="1" ht="22.5" hidden="1">
      <c r="F1" s="1687" t="s">
        <v>1871</v>
      </c>
      <c r="G1" s="1687" t="s">
        <v>48</v>
      </c>
      <c r="H1" s="1687" t="s">
        <v>50</v>
      </c>
      <c r="IU1" s="1211" t="s">
        <v>14</v>
      </c>
    </row>
    <row s="2907" customFormat="1" customHeight="1" ht="22.5" hidden="1">
      <c r="A2" s="887"/>
      <c r="B2" s="1216">
        <v>1</v>
      </c>
      <c r="C2" s="1216"/>
      <c r="D2" s="1984" t="s">
        <v>103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7"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2"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2"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2"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2"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2" customFormat="1" customHeight="1" ht="21">
      <c r="A8" s="1211"/>
      <c r="B8" s="1216"/>
      <c r="C8" s="1211"/>
      <c r="D8" s="1551"/>
      <c r="E8" s="1604" t="s">
        <v>88</v>
      </c>
      <c r="F8" s="1596" t="s">
        <v>1871</v>
      </c>
      <c r="G8" s="1596" t="s">
        <v>48</v>
      </c>
      <c r="H8" s="1596" t="s">
        <v>50</v>
      </c>
      <c r="I8" s="1596" t="s">
        <v>1872</v>
      </c>
      <c r="J8" s="2531"/>
      <c r="K8" s="556"/>
      <c r="L8" s="556"/>
      <c r="M8" s="556"/>
      <c r="N8" s="556"/>
      <c r="O8" s="282"/>
      <c r="P8" s="556"/>
      <c r="Q8" s="281"/>
      <c r="R8" s="281"/>
      <c r="S8" s="281"/>
      <c r="T8" s="281"/>
      <c r="IU8" s="563">
        <v>20</v>
      </c>
    </row>
    <row s="2907"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7" customFormat="1" customHeight="1" ht="15.75">
      <c r="A10" s="1687"/>
      <c r="B10" s="1216"/>
      <c r="C10" s="468"/>
      <c r="D10" s="857"/>
      <c r="E10" s="1597"/>
      <c r="F10" s="1556" t="s">
        <v>1873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2"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2"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2"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8" customFormat="1" customHeight="1" ht="10.5">
      <c r="B14" s="890"/>
      <c r="D14" s="238"/>
      <c r="K14" s="556"/>
      <c r="L14" s="556"/>
      <c r="M14" s="556"/>
      <c r="N14" s="556"/>
      <c r="O14" s="282"/>
      <c r="P14" s="556"/>
      <c r="Q14" s="281"/>
      <c r="R14" s="281"/>
      <c r="S14" s="281"/>
      <c r="T14" s="281"/>
      <c r="IU14" s="237">
        <v>10</v>
      </c>
    </row>
    <row s="2938"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7C0D3-6868-57DA-8978-690E2662986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43"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2" width="3.00390625" customWidth="1"/>
    <col min="14" max="16" style="2922" width="8.00390625" customWidth="1"/>
    <col min="17" max="17" style="2922" width="25.00390625" customWidth="1"/>
    <col min="18" max="18" style="2922" width="14.00390625" customWidth="1"/>
    <col min="19" max="22" style="2871" width="8.00390625" customWidth="1"/>
    <col min="23" max="256" style="2774" width="8.00390625" customWidth="1"/>
    <col min="257" max="257" style="2774" width="9.140625" hidden="1"/>
  </cols>
  <sheetData>
    <row customHeight="1" ht="22.5" hidden="1">
      <c r="IW1" s="1211" t="s">
        <v>14</v>
      </c>
    </row>
    <row s="2907" customFormat="1" customHeight="1" ht="22.5" hidden="1">
      <c r="A2" s="887"/>
      <c r="B2" s="1216">
        <v>1</v>
      </c>
      <c r="C2" s="1216"/>
      <c r="D2" s="1984" t="s">
        <v>103</v>
      </c>
      <c r="E2" s="1945"/>
      <c r="F2" s="1948" t="str">
        <f>IF(ROIV_INFO_NAME="","",ROIV_INFO_NAME)</f>
        <v>ПАО "ОГК-2"</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7"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2"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2"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2"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2"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2"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2" customFormat="1" customHeight="1" ht="29.25">
      <c r="A9" s="1211"/>
      <c r="B9" s="1216"/>
      <c r="C9" s="1211"/>
      <c r="D9" s="1551"/>
      <c r="E9" s="2535"/>
      <c r="F9" s="2535"/>
      <c r="G9" s="1593" t="s">
        <v>1874</v>
      </c>
      <c r="H9" s="1593" t="s">
        <v>1875</v>
      </c>
      <c r="I9" s="1593" t="s">
        <v>1876</v>
      </c>
      <c r="J9" s="2535"/>
      <c r="K9" s="2535"/>
      <c r="L9" s="2531"/>
      <c r="M9" s="556"/>
      <c r="N9" s="556"/>
      <c r="O9" s="556"/>
      <c r="P9" s="556"/>
      <c r="Q9" s="282"/>
      <c r="R9" s="556"/>
      <c r="S9" s="281"/>
      <c r="T9" s="281"/>
      <c r="U9" s="281"/>
      <c r="V9" s="281"/>
      <c r="IW9" s="563">
        <v>28</v>
      </c>
    </row>
    <row s="2907" customFormat="1" customHeight="1" ht="23.25">
      <c r="A10" s="2155"/>
      <c r="B10" s="1216">
        <v>1</v>
      </c>
      <c r="C10" s="1216"/>
      <c r="D10" s="856"/>
      <c r="E10" s="854">
        <v>1</v>
      </c>
      <c r="F10" s="1595" t="str">
        <f>IF(ROIV_INFO_NAME="","",ROIV_INFO_NAME)</f>
        <v>ПАО "ОГК-2"</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7" customFormat="1" customHeight="1" ht="15.75">
      <c r="A11" s="2155"/>
      <c r="B11" s="1216"/>
      <c r="C11" s="468"/>
      <c r="D11" s="857"/>
      <c r="E11" s="477"/>
      <c r="F11" s="472" t="s">
        <v>1877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2"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2"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2"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76B79-0708-06F8-B4E8-4D2AFCA0F5B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43"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2" width="3.00390625" customWidth="1"/>
    <col min="14" max="16" style="2922" width="8.00390625" customWidth="1"/>
    <col min="17" max="17" style="2922" width="25.00390625" customWidth="1"/>
    <col min="18" max="18" style="2922" width="14.00390625" customWidth="1"/>
    <col min="19" max="22" style="2871" width="8.00390625" customWidth="1"/>
    <col min="23" max="256" style="2774" width="8.00390625" customWidth="1"/>
    <col min="257" max="257" style="2774" width="9.140625" hidden="1"/>
  </cols>
  <sheetData>
    <row customHeight="1" ht="22.5" hidden="1">
      <c r="IW1" s="1687" t="s">
        <v>14</v>
      </c>
    </row>
    <row s="2907" customFormat="1" customHeight="1" ht="22.5" hidden="1">
      <c r="A2" s="887"/>
      <c r="B2" s="1422">
        <v>1</v>
      </c>
      <c r="C2" s="1422"/>
      <c r="D2" s="1984" t="s">
        <v>103</v>
      </c>
      <c r="E2" s="1960"/>
      <c r="F2" s="1962" t="str">
        <f>IF(ROIV_INFO_NAME="","",ROIV_INFO_NAME)</f>
        <v>ПАО "ОГК-2"</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7"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2"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2"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2"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2"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2" customFormat="1" customHeight="1" ht="67.2">
      <c r="A8" s="1687"/>
      <c r="B8" s="1422"/>
      <c r="C8" s="1687"/>
      <c r="D8" s="1571"/>
      <c r="E8" s="2534" t="s">
        <v>88</v>
      </c>
      <c r="F8" s="2534" t="s">
        <v>1878</v>
      </c>
      <c r="G8" s="2536" t="s">
        <v>1879</v>
      </c>
      <c r="H8" s="2537"/>
      <c r="I8" s="2538"/>
      <c r="J8" s="2534" t="s">
        <v>1880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2" customFormat="1" customHeight="1" ht="29.25">
      <c r="A9" s="1687"/>
      <c r="B9" s="1422"/>
      <c r="C9" s="1687"/>
      <c r="D9" s="1571"/>
      <c r="E9" s="2535"/>
      <c r="F9" s="2535"/>
      <c r="G9" s="1950" t="s">
        <v>1874</v>
      </c>
      <c r="H9" s="1950" t="s">
        <v>1875</v>
      </c>
      <c r="I9" s="1950" t="s">
        <v>1876</v>
      </c>
      <c r="J9" s="2535"/>
      <c r="K9" s="2535"/>
      <c r="L9" s="2531"/>
      <c r="M9" s="1680"/>
      <c r="N9" s="1680"/>
      <c r="O9" s="1680"/>
      <c r="P9" s="1680"/>
      <c r="Q9" s="1680"/>
      <c r="R9" s="1680"/>
      <c r="S9" s="281"/>
      <c r="T9" s="281"/>
      <c r="U9" s="281"/>
      <c r="V9" s="281"/>
      <c r="IW9" s="1665">
        <v>28</v>
      </c>
    </row>
    <row s="2907" customFormat="1" customHeight="1" ht="1.05">
      <c r="A10" s="2155"/>
      <c r="B10" s="1422">
        <v>1</v>
      </c>
      <c r="C10" s="1422"/>
      <c r="D10" s="856"/>
      <c r="E10" s="851">
        <v>0</v>
      </c>
      <c r="F10" s="1947" t="str">
        <f>IF(ROIV_INFO_NAME="","",ROIV_INFO_NAME)</f>
        <v>ПАО "ОГК-2"</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7" customFormat="1" customHeight="1" ht="15.75">
      <c r="A11" s="2155"/>
      <c r="B11" s="1422"/>
      <c r="C11" s="468"/>
      <c r="D11" s="857"/>
      <c r="E11" s="477"/>
      <c r="F11" s="707" t="s">
        <v>1877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2"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2"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2"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33818-EB48-E966-4608-9B2C8F7EF868}"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43"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2" width="3.00390625" customWidth="1"/>
    <col min="16" max="16" style="2922" width="8.00390625" customWidth="1"/>
    <col min="17" max="17" style="2774" width="9.140625" hidden="1"/>
  </cols>
  <sheetData>
    <row customHeight="1" ht="22.5" hidden="1">
      <c r="Q1" s="1211" t="s">
        <v>14</v>
      </c>
    </row>
    <row s="2907" customFormat="1" customHeight="1" ht="22.5" hidden="1">
      <c r="A2" s="552"/>
      <c r="B2" s="1216">
        <v>1</v>
      </c>
      <c r="C2" s="1216"/>
      <c r="D2" s="1984" t="s">
        <v>103</v>
      </c>
      <c r="E2" s="2183">
        <v>1</v>
      </c>
      <c r="F2" s="2359" t="str">
        <f>IF(region_name="","",region_name)</f>
        <v>Псковская область</v>
      </c>
      <c r="G2" s="2539"/>
      <c r="H2" s="2540"/>
      <c r="I2" s="530"/>
      <c r="J2" s="1966">
        <v>1</v>
      </c>
      <c r="K2" s="1968"/>
      <c r="L2" s="1968"/>
      <c r="M2" s="1968"/>
      <c r="N2" s="548"/>
      <c r="O2" s="1591"/>
      <c r="P2" s="567"/>
      <c r="Q2" s="479">
        <v>0</v>
      </c>
    </row>
    <row s="2907" customFormat="1" customHeight="1" ht="22.5" hidden="1">
      <c r="A3" s="887"/>
      <c r="B3" s="1216"/>
      <c r="C3" s="1216"/>
      <c r="D3" s="857"/>
      <c r="E3" s="2183"/>
      <c r="F3" s="2359"/>
      <c r="G3" s="2539"/>
      <c r="H3" s="2541"/>
      <c r="I3" s="477"/>
      <c r="J3" s="1556"/>
      <c r="K3" s="1556" t="s">
        <v>1881</v>
      </c>
      <c r="L3" s="1599"/>
      <c r="M3" s="1976"/>
      <c r="N3" s="1969"/>
      <c r="O3" s="1591"/>
      <c r="P3" s="567"/>
      <c r="Q3" s="479">
        <v>0</v>
      </c>
    </row>
    <row s="2847" customFormat="1" customHeight="1" ht="5.25" hidden="1">
      <c r="A4" s="552"/>
      <c r="D4" s="550"/>
      <c r="F4" s="303" t="s">
        <v>83</v>
      </c>
      <c r="G4" s="550" t="s">
        <v>84</v>
      </c>
      <c r="H4" s="550"/>
      <c r="I4" s="1979"/>
      <c r="J4" s="1600"/>
      <c r="K4" s="1967"/>
      <c r="L4" s="1967"/>
      <c r="M4" s="1967"/>
      <c r="N4" s="1963"/>
      <c r="O4" s="303" t="s">
        <v>83</v>
      </c>
      <c r="P4" s="303"/>
      <c r="Q4" s="567">
        <v>0</v>
      </c>
    </row>
    <row s="2907" customFormat="1" customHeight="1" ht="22.5" hidden="1">
      <c r="A5" s="1697"/>
      <c r="B5" s="1422">
        <v>1</v>
      </c>
      <c r="C5" s="1422"/>
      <c r="D5" s="857"/>
      <c r="E5" s="1969"/>
      <c r="F5" s="1969"/>
      <c r="G5" s="1969"/>
      <c r="H5" s="1980"/>
      <c r="I5" s="1985" t="s">
        <v>103</v>
      </c>
      <c r="J5" s="1978">
        <v>1</v>
      </c>
      <c r="K5" s="1968"/>
      <c r="L5" s="1968"/>
      <c r="M5" s="1968"/>
      <c r="N5" s="548"/>
      <c r="O5" s="1591"/>
      <c r="P5" s="1692"/>
      <c r="Q5" s="680">
        <v>0</v>
      </c>
    </row>
    <row s="2862" customFormat="1" customHeight="1" ht="14.699999999999998">
      <c r="A6" s="1211"/>
      <c r="B6" s="1216"/>
      <c r="C6" s="1211"/>
      <c r="D6" s="1551"/>
      <c r="E6" s="565"/>
      <c r="F6" s="565"/>
      <c r="G6" s="565"/>
      <c r="H6" s="565"/>
      <c r="I6" s="565"/>
      <c r="J6" s="565"/>
      <c r="K6" s="565"/>
      <c r="L6" s="565"/>
      <c r="M6" s="565"/>
      <c r="N6" s="1691"/>
      <c r="O6" s="303"/>
      <c r="P6" s="556"/>
      <c r="Q6" s="563">
        <v>14</v>
      </c>
    </row>
    <row s="2862"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2" customFormat="1" customHeight="1" ht="14.699999999999998">
      <c r="A8" s="1211"/>
      <c r="B8" s="1216"/>
      <c r="C8" s="1211"/>
      <c r="D8" s="1551"/>
      <c r="E8" s="565"/>
      <c r="F8" s="223"/>
      <c r="G8" s="223"/>
      <c r="H8" s="223"/>
      <c r="I8" s="223"/>
      <c r="J8" s="223"/>
      <c r="K8" s="223"/>
      <c r="L8" s="223"/>
      <c r="M8" s="223"/>
      <c r="N8" s="672"/>
      <c r="O8" s="556"/>
      <c r="P8" s="556"/>
      <c r="Q8" s="563">
        <v>14</v>
      </c>
    </row>
    <row s="4742" customFormat="1" customHeight="1" ht="14.25" hidden="1">
      <c r="A9" s="1524"/>
      <c r="B9" s="1534"/>
      <c r="C9" s="1524"/>
      <c r="D9" s="1551"/>
      <c r="E9" s="1970"/>
      <c r="F9" s="1970"/>
      <c r="G9" s="1970"/>
      <c r="H9" s="1970"/>
      <c r="I9" s="2549"/>
      <c r="J9" s="2549"/>
      <c r="K9" s="2549"/>
      <c r="L9" s="1970"/>
      <c r="M9" s="1971"/>
      <c r="O9" s="1601"/>
      <c r="P9" s="1601"/>
      <c r="Q9" s="1602">
        <v>0</v>
      </c>
    </row>
    <row s="2862"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2" customFormat="1" customHeight="1" ht="44.25">
      <c r="A11" s="1687"/>
      <c r="B11" s="1422"/>
      <c r="C11" s="1687"/>
      <c r="D11" s="1571"/>
      <c r="E11" s="2548" t="s">
        <v>88</v>
      </c>
      <c r="F11" s="2548" t="s">
        <v>307</v>
      </c>
      <c r="G11" s="2548" t="s">
        <v>1882</v>
      </c>
      <c r="H11" s="2548"/>
      <c r="I11" s="2548" t="s">
        <v>1883</v>
      </c>
      <c r="J11" s="2548"/>
      <c r="K11" s="2548"/>
      <c r="L11" s="2548" t="s">
        <v>1884</v>
      </c>
      <c r="M11" s="2536" t="s">
        <v>1885</v>
      </c>
      <c r="N11" s="2547"/>
      <c r="O11" s="1680"/>
      <c r="P11" s="1680"/>
      <c r="Q11" s="1665">
        <v>42</v>
      </c>
    </row>
    <row s="2862" customFormat="1" customHeight="1" ht="29.25">
      <c r="A12" s="1211"/>
      <c r="B12" s="1216"/>
      <c r="C12" s="1211"/>
      <c r="D12" s="1551"/>
      <c r="E12" s="2534"/>
      <c r="F12" s="2548"/>
      <c r="G12" s="1965" t="s">
        <v>1886</v>
      </c>
      <c r="H12" s="1965" t="s">
        <v>311</v>
      </c>
      <c r="I12" s="2548"/>
      <c r="J12" s="2548"/>
      <c r="K12" s="2548"/>
      <c r="L12" s="2548"/>
      <c r="M12" s="2536"/>
      <c r="N12" s="2535"/>
      <c r="O12" s="556"/>
      <c r="P12" s="556"/>
      <c r="Q12" s="563">
        <v>28</v>
      </c>
    </row>
    <row s="2907" customFormat="1" customHeight="1" ht="23.25">
      <c r="A13" s="2155">
        <v>26379339</v>
      </c>
      <c r="B13" s="1216">
        <v>1</v>
      </c>
      <c r="C13" s="1216"/>
      <c r="D13" s="857"/>
      <c r="E13" s="2183">
        <v>1</v>
      </c>
      <c r="F13" s="2542" t="str">
        <f>IF(region_name="","",region_name)</f>
        <v>Псковская область</v>
      </c>
      <c r="G13" s="2543"/>
      <c r="H13" s="2550"/>
      <c r="I13" s="530"/>
      <c r="J13" s="1961">
        <v>1</v>
      </c>
      <c r="K13" s="1974"/>
      <c r="L13" s="1975"/>
      <c r="M13" s="1975"/>
      <c r="N13" s="2544" t="s">
        <v>1887</v>
      </c>
      <c r="O13" s="1591"/>
      <c r="P13" s="567"/>
      <c r="Q13" s="479">
        <v>22</v>
      </c>
    </row>
    <row s="2907" customFormat="1" customHeight="1" ht="23.25">
      <c r="A14" s="2155"/>
      <c r="B14" s="1216"/>
      <c r="C14" s="1216"/>
      <c r="D14" s="857"/>
      <c r="E14" s="2183"/>
      <c r="F14" s="2542"/>
      <c r="G14" s="2543"/>
      <c r="H14" s="2551"/>
      <c r="I14" s="477"/>
      <c r="J14" s="1556"/>
      <c r="K14" s="1556" t="s">
        <v>1881</v>
      </c>
      <c r="L14" s="1599"/>
      <c r="M14" s="1599"/>
      <c r="N14" s="2545"/>
      <c r="O14" s="1591"/>
      <c r="P14" s="567"/>
      <c r="Q14" s="479">
        <v>22</v>
      </c>
    </row>
    <row s="2907" customFormat="1" customHeight="1" ht="23.25">
      <c r="A15" s="2155"/>
      <c r="B15" s="1216"/>
      <c r="C15" s="468"/>
      <c r="D15" s="857"/>
      <c r="E15" s="477"/>
      <c r="F15" s="1556" t="s">
        <v>1873</v>
      </c>
      <c r="G15" s="1598"/>
      <c r="H15" s="1598"/>
      <c r="I15" s="243"/>
      <c r="J15" s="243"/>
      <c r="K15" s="243"/>
      <c r="L15" s="243"/>
      <c r="M15" s="243"/>
      <c r="N15" s="2545"/>
      <c r="O15" s="1592"/>
      <c r="P15" s="567"/>
      <c r="Q15" s="479">
        <v>22</v>
      </c>
    </row>
    <row s="2862" customFormat="1" customHeight="1" ht="22.049999999999997">
      <c r="A16" s="1211"/>
      <c r="B16" s="1216"/>
      <c r="C16" s="1211"/>
      <c r="D16" s="507"/>
      <c r="E16" s="236"/>
      <c r="F16" s="236"/>
      <c r="G16" s="236"/>
      <c r="H16" s="236"/>
      <c r="I16" s="236"/>
      <c r="J16" s="236"/>
      <c r="K16" s="236"/>
      <c r="L16" s="236"/>
      <c r="M16" s="565"/>
      <c r="N16" s="1691"/>
      <c r="O16" s="556"/>
      <c r="P16" s="556"/>
      <c r="Q16" s="563">
        <v>21</v>
      </c>
    </row>
    <row s="2862"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2"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BEA1A-64D8-8CA6-00DF-00291627274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9" width="9.140625" hidden="1"/>
    <col min="2" max="2" style="4505" width="9.140625" hidden="1"/>
    <col min="3" max="3" style="4765" width="3.00390625" customWidth="1"/>
    <col min="4" max="4" style="4505" width="6.00390625" customWidth="1"/>
    <col min="5" max="5" style="4505" width="22.00390625" customWidth="1"/>
    <col min="6" max="6" style="4505" width="15.00390625" customWidth="1"/>
    <col min="7" max="7" style="4505" width="14.00390625" customWidth="1"/>
    <col min="8" max="8" style="4505" width="47.00390625" customWidth="1"/>
    <col min="9" max="9" style="4505" width="115.00390625" customWidth="1"/>
    <col min="10" max="10" style="4505" width="3.00390625" customWidth="1"/>
    <col min="11" max="12" style="4505" width="8.00390625" customWidth="1"/>
    <col min="13" max="13" style="450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1888</v>
      </c>
      <c r="E5" s="2156"/>
      <c r="F5" s="2156"/>
      <c r="G5" s="2156"/>
      <c r="H5" s="2156"/>
      <c r="I5" s="321"/>
      <c r="M5" s="139">
        <v>30</v>
      </c>
    </row>
    <row customHeight="1" ht="3" hidden="1">
      <c r="D6" s="178"/>
      <c r="E6" s="178"/>
      <c r="F6" s="178"/>
      <c r="G6" s="178"/>
      <c r="H6" s="178"/>
      <c r="I6" s="178"/>
      <c r="M6" s="177">
        <v>0</v>
      </c>
    </row>
    <row s="3229"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88</v>
      </c>
      <c r="E9" s="2265" t="s">
        <v>1889</v>
      </c>
      <c r="F9" s="2265"/>
      <c r="G9" s="2265"/>
      <c r="H9" s="2265"/>
      <c r="I9" s="2265"/>
      <c r="M9" s="177">
        <v>28</v>
      </c>
    </row>
    <row customHeight="1" ht="24">
      <c r="D10" s="2265"/>
      <c r="E10" s="183" t="s">
        <v>1890</v>
      </c>
      <c r="F10" s="183" t="s">
        <v>1891</v>
      </c>
      <c r="G10" s="183" t="s">
        <v>1892</v>
      </c>
      <c r="H10" s="183" t="s">
        <v>393</v>
      </c>
      <c r="I10" s="2265"/>
      <c r="M10" s="177">
        <v>23</v>
      </c>
    </row>
    <row customHeight="1" ht="12" hidden="1">
      <c r="D11" s="143" t="s">
        <v>114</v>
      </c>
      <c r="E11" s="143" t="s">
        <v>91</v>
      </c>
      <c r="F11" s="143" t="s">
        <v>115</v>
      </c>
      <c r="G11" s="143" t="s">
        <v>92</v>
      </c>
      <c r="H11" s="143" t="s">
        <v>93</v>
      </c>
      <c r="I11" s="143" t="s">
        <v>116</v>
      </c>
      <c r="M11" s="177">
        <v>0</v>
      </c>
    </row>
    <row s="4505" customFormat="1" customHeight="1" ht="26.25">
      <c r="A12" s="201" t="s">
        <v>90</v>
      </c>
      <c r="B12" s="181" t="s">
        <v>22</v>
      </c>
      <c r="C12" s="182"/>
      <c r="D12" s="184" t="s">
        <v>114</v>
      </c>
      <c r="E12" s="437"/>
      <c r="F12" s="437"/>
      <c r="G12" s="1790" t="s">
        <v>22</v>
      </c>
      <c r="H12" s="438"/>
      <c r="I12" s="2225" t="s">
        <v>1893</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1894</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EEB58-72DB-C1C8-944D-809F362A223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1895</v>
      </c>
      <c r="E7" s="2554"/>
      <c r="F7" s="323"/>
      <c r="J7" s="125">
        <v>22</v>
      </c>
    </row>
    <row customHeight="1" ht="3">
      <c r="C8" s="148"/>
      <c r="D8" s="126"/>
      <c r="E8" s="126"/>
      <c r="J8" s="125">
        <v>3</v>
      </c>
    </row>
    <row customHeight="1" ht="16.8">
      <c r="C9" s="148"/>
      <c r="D9" s="161" t="s">
        <v>88</v>
      </c>
      <c r="E9" s="316" t="s">
        <v>1896</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1897</v>
      </c>
      <c r="J13" s="125">
        <v>12</v>
      </c>
    </row>
    <row customHeight="1" ht="3">
      <c r="J14" s="125">
        <v>3</v>
      </c>
    </row>
    <row customHeight="1" ht="23.25">
      <c r="C15" s="193"/>
      <c r="D15" s="2555" t="s">
        <v>1898</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56928-05B5-03E8-DE38-FA6D107B301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1899</v>
      </c>
      <c r="E7" s="2156"/>
      <c r="F7" s="323"/>
      <c r="M7" s="125">
        <v>22</v>
      </c>
    </row>
    <row customHeight="1" ht="3">
      <c r="C8" s="148"/>
      <c r="D8" s="126"/>
      <c r="E8" s="126"/>
      <c r="M8" s="125">
        <v>3</v>
      </c>
    </row>
    <row customHeight="1" ht="16.8">
      <c r="C9" s="148"/>
      <c r="D9" s="161" t="s">
        <v>88</v>
      </c>
      <c r="E9" s="164" t="s">
        <v>290</v>
      </c>
      <c r="M9" s="125">
        <v>16</v>
      </c>
    </row>
    <row customHeight="1" ht="12.75">
      <c r="C10" s="148"/>
      <c r="D10" s="143" t="s">
        <v>114</v>
      </c>
      <c r="E10" s="143" t="s">
        <v>102</v>
      </c>
      <c r="M10" s="125">
        <v>12</v>
      </c>
    </row>
    <row customHeight="1" ht="15" hidden="1">
      <c r="C11" s="148"/>
      <c r="D11" s="169">
        <v>0</v>
      </c>
      <c r="E11" s="205"/>
      <c r="M11" s="125">
        <v>0</v>
      </c>
    </row>
    <row customHeight="1" ht="14.699999999999998">
      <c r="C12" s="148"/>
      <c r="D12" s="165"/>
      <c r="E12" s="163" t="s">
        <v>1897</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C7C4B-C4E9-F044-8968-4B16ED1327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7" width="1.7109375" customWidth="1"/>
    <col min="2" max="2" style="2907" width="34.57421875" customWidth="1"/>
    <col min="3" max="3" style="2907" width="85.00390625" customWidth="1"/>
    <col min="4" max="4" style="2907" width="17.00390625" customWidth="1"/>
    <col min="5" max="5" style="2907" width="8.00390625" customWidth="1"/>
    <col min="6" max="6" style="2907" width="9.140625" hidden="1"/>
  </cols>
  <sheetData>
    <row customHeight="1" ht="3">
      <c r="F1" s="145" t="s">
        <v>14</v>
      </c>
    </row>
    <row customHeight="1" ht="22.5">
      <c r="B2" s="2669" t="s">
        <v>1900</v>
      </c>
      <c r="C2" s="2556"/>
      <c r="D2" s="2556"/>
      <c r="E2" s="324"/>
      <c r="F2" s="145">
        <v>22</v>
      </c>
    </row>
    <row customHeight="1" ht="3">
      <c r="F3" s="145">
        <v>3</v>
      </c>
    </row>
    <row customHeight="1" ht="23.25">
      <c r="B4" s="2670" t="s">
        <v>1901</v>
      </c>
      <c r="C4" s="439" t="s">
        <v>1902</v>
      </c>
      <c r="D4" s="439" t="s">
        <v>1903</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F7931-4068-C6D8-B298-8A115A0847A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7" width="26.57421875" customWidth="1"/>
    <col min="2" max="2" style="2907" width="10.00390625" customWidth="1"/>
    <col min="3" max="3" style="2907" width="9.140625"/>
    <col min="4" max="4" style="2907" width="11.140625" customWidth="1"/>
    <col min="5" max="5" style="2907" width="16.57421875" customWidth="1"/>
    <col min="6" max="6" style="2907" width="16.28125" customWidth="1"/>
    <col min="7" max="7" style="2907" width="19.140625" customWidth="1"/>
    <col min="8" max="11" style="2907" width="10.00390625" customWidth="1"/>
    <col min="12" max="12" style="2907" width="12.7109375" customWidth="1"/>
    <col min="13" max="13" style="2907" width="61.28125" customWidth="1"/>
    <col min="14" max="14" style="2907" width="10.00390625" customWidth="1"/>
    <col min="15" max="17" style="2907" width="23.7109375" customWidth="1"/>
    <col min="18" max="18" style="2907" width="11.7109375" customWidth="1"/>
    <col min="19" max="19" style="2907" width="8.57421875" customWidth="1"/>
    <col min="20" max="20" style="2907" width="11.7109375" customWidth="1"/>
    <col min="21" max="21" style="2907" width="8.57421875" customWidth="1"/>
    <col min="22" max="22" style="2907" width="4.7109375" customWidth="1"/>
    <col min="23" max="23" style="2907" width="115.7109375" customWidth="1"/>
    <col min="24" max="24" style="2907" width="115.28125" customWidth="1"/>
    <col min="25" max="27" style="2907" width="9.140625"/>
    <col min="28" max="28" style="2907" width="115.7109375" customWidth="1"/>
    <col min="29" max="29" style="2907" width="9.140625"/>
    <col min="30" max="90" style="2907" width="115.7109375" customWidth="1"/>
    <col min="91" max="184" style="2907" width="9.140625"/>
  </cols>
  <sheetData>
    <row r="2" s="4808" customFormat="1" customHeight="1" ht="17.25">
      <c r="A2" s="1871" t="s">
        <v>1904</v>
      </c>
    </row>
    <row r="4" s="4799" customFormat="1" customHeight="1" ht="15">
      <c r="C4" s="1872"/>
      <c r="D4" s="169"/>
      <c r="E4" s="433"/>
    </row>
    <row r="6" s="4808" customFormat="1" customHeight="1" ht="17.25">
      <c r="A6" s="1871" t="s">
        <v>1905</v>
      </c>
    </row>
    <row r="8" s="4799" customFormat="1" customHeight="1" ht="17.25">
      <c r="C8" s="1873"/>
      <c r="D8" s="169"/>
      <c r="E8" s="170"/>
    </row>
    <row r="11" s="4808" customFormat="1" customHeight="1" ht="17.25">
      <c r="A11" s="1871" t="s">
        <v>1906</v>
      </c>
    </row>
    <row r="13" s="2862" customFormat="1" customHeight="1" ht="15">
      <c r="A13" s="2273">
        <v>1</v>
      </c>
      <c r="B13" s="1216"/>
      <c r="C13" s="857" t="s">
        <v>103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7"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7" customFormat="1" customHeight="1" ht="15">
      <c r="A15" s="2273"/>
      <c r="B15" s="1216"/>
      <c r="C15" s="468"/>
      <c r="D15" s="857"/>
      <c r="E15" s="477"/>
      <c r="F15" s="233"/>
      <c r="G15" s="471" t="s">
        <v>107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8" customFormat="1" customHeight="1" ht="17.25">
      <c r="A17" s="1871" t="s">
        <v>1907</v>
      </c>
    </row>
    <row r="19" s="2907" customFormat="1" customHeight="1" ht="15">
      <c r="A19" s="1938"/>
      <c r="B19" s="1422">
        <v>1</v>
      </c>
      <c r="C19" s="1422"/>
      <c r="D19" s="856" t="s">
        <v>103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7" customFormat="1" customHeight="1" ht="15">
      <c r="A21" s="1871" t="s">
        <v>1908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7" customFormat="1" customHeight="1" ht="15">
      <c r="U22" s="241"/>
    </row>
    <row s="2977" customFormat="1" customHeight="1" ht="15">
      <c r="A23" s="479"/>
      <c r="B23" s="479"/>
      <c r="C23" s="1784" t="s">
        <v>103</v>
      </c>
      <c r="D23" s="2164" t="s">
        <v>114</v>
      </c>
      <c r="E23" s="2165"/>
      <c r="F23" s="2163" t="s">
        <v>19</v>
      </c>
      <c r="G23" s="2613"/>
      <c r="H23" s="2183">
        <v>1</v>
      </c>
      <c r="I23" s="2615" t="str">
        <f>IF(U23="","",INDEX(TERRITORY_MR_LIST,MATCH(U23,TERRITORY_LIST_ID,0)))</f>
        <v/>
      </c>
      <c r="J23" s="2163" t="s">
        <v>19</v>
      </c>
      <c r="K23" s="888"/>
      <c r="L23" s="1838" t="s">
        <v>114</v>
      </c>
      <c r="M23" s="659"/>
      <c r="N23" s="660"/>
      <c r="O23" s="660"/>
      <c r="P23" s="660"/>
      <c r="Q23" s="660"/>
      <c r="R23" s="660"/>
      <c r="S23" s="660"/>
      <c r="T23" s="660"/>
      <c r="U23" s="661"/>
      <c r="V23" s="660"/>
      <c r="W23" s="660"/>
      <c r="X23" s="651"/>
      <c r="Y23" s="651" t="s">
        <v>123</v>
      </c>
      <c r="Z23" s="651">
        <v>1705000</v>
      </c>
      <c r="AA23" s="651"/>
      <c r="AB23" s="651"/>
      <c r="AC23" s="651"/>
      <c r="AD23" s="651"/>
      <c r="AE23" s="651"/>
      <c r="AF23" s="651"/>
      <c r="AG23" s="651"/>
      <c r="AH23" s="651"/>
      <c r="AI23" s="651"/>
      <c r="AJ23" s="651"/>
      <c r="AK23" s="651"/>
      <c r="AL23" s="651"/>
    </row>
    <row s="2977" customFormat="1" customHeight="1" ht="15">
      <c r="A24" s="479"/>
      <c r="B24" s="479"/>
      <c r="C24" s="232"/>
      <c r="D24" s="2164"/>
      <c r="E24" s="2166"/>
      <c r="F24" s="2163"/>
      <c r="G24" s="2614"/>
      <c r="H24" s="2183"/>
      <c r="I24" s="2616"/>
      <c r="J24" s="2163"/>
      <c r="K24" s="477"/>
      <c r="L24" s="233"/>
      <c r="M24" s="663" t="s">
        <v>124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7" customFormat="1" customHeight="1" ht="15">
      <c r="A25" s="479"/>
      <c r="B25" s="479"/>
      <c r="C25" s="232"/>
      <c r="D25" s="2164"/>
      <c r="E25" s="2167"/>
      <c r="F25" s="2163"/>
      <c r="G25" s="477"/>
      <c r="H25" s="233"/>
      <c r="I25" s="636" t="s">
        <v>125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7" customFormat="1" customHeight="1" ht="15">
      <c r="U26" s="241"/>
    </row>
    <row s="2907" customFormat="1" customHeight="1" ht="15">
      <c r="A27" s="1871" t="s">
        <v>1909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7" customFormat="1" customHeight="1" ht="15">
      <c r="U28" s="241"/>
    </row>
    <row s="2977" customFormat="1" customHeight="1" ht="15">
      <c r="A29" s="479"/>
      <c r="B29" s="479"/>
      <c r="C29" s="232"/>
      <c r="D29" s="1877"/>
      <c r="E29" s="1877"/>
      <c r="F29" s="1877"/>
      <c r="G29" s="2617" t="s">
        <v>103</v>
      </c>
      <c r="H29" s="2159">
        <v>1</v>
      </c>
      <c r="I29" s="2618" t="str">
        <f>IF(U29="","",INDEX(TERRITORY_MR_LIST,MATCH(U29,TERRITORY_LIST_ID,0)))</f>
        <v/>
      </c>
      <c r="J29" s="2163" t="s">
        <v>19</v>
      </c>
      <c r="K29" s="888"/>
      <c r="L29" s="1838" t="s">
        <v>114</v>
      </c>
      <c r="M29" s="659"/>
      <c r="N29" s="660"/>
      <c r="O29" s="660"/>
      <c r="P29" s="660"/>
      <c r="Q29" s="660"/>
      <c r="R29" s="660"/>
      <c r="S29" s="660"/>
      <c r="T29" s="660"/>
      <c r="U29" s="661"/>
      <c r="V29" s="660"/>
      <c r="W29" s="660"/>
      <c r="X29" s="651"/>
      <c r="Y29" s="651" t="s">
        <v>123</v>
      </c>
      <c r="Z29" s="651">
        <v>1705000</v>
      </c>
      <c r="AA29" s="651"/>
      <c r="AB29" s="651"/>
      <c r="AC29" s="651"/>
      <c r="AD29" s="651"/>
      <c r="AE29" s="651"/>
      <c r="AF29" s="651"/>
      <c r="AG29" s="651"/>
      <c r="AH29" s="651"/>
      <c r="AI29" s="651"/>
      <c r="AJ29" s="651"/>
      <c r="AK29" s="651"/>
      <c r="AL29" s="651"/>
    </row>
    <row s="2977" customFormat="1" customHeight="1" ht="15">
      <c r="A30" s="479"/>
      <c r="B30" s="479"/>
      <c r="C30" s="232"/>
      <c r="D30" s="1877"/>
      <c r="E30" s="1877"/>
      <c r="F30" s="1877"/>
      <c r="G30" s="2617"/>
      <c r="H30" s="2159"/>
      <c r="I30" s="2618"/>
      <c r="J30" s="2163"/>
      <c r="K30" s="477"/>
      <c r="L30" s="233"/>
      <c r="M30" s="663" t="s">
        <v>124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7" customFormat="1" customHeight="1" ht="15">
      <c r="U31" s="241"/>
    </row>
    <row s="2907" customFormat="1" customHeight="1" ht="15">
      <c r="A32" s="1871" t="s">
        <v>1910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7" customFormat="1" customHeight="1" ht="15">
      <c r="U33" s="241"/>
    </row>
    <row s="2977" customFormat="1" customHeight="1" ht="15">
      <c r="A34" s="479"/>
      <c r="B34" s="479"/>
      <c r="C34" s="232"/>
      <c r="D34" s="1877"/>
      <c r="E34" s="1877"/>
      <c r="F34" s="1877"/>
      <c r="G34" s="1877"/>
      <c r="H34" s="1877"/>
      <c r="I34" s="1877"/>
      <c r="J34" s="1877"/>
      <c r="K34" s="1855" t="s">
        <v>103</v>
      </c>
      <c r="L34" s="1785" t="s">
        <v>114</v>
      </c>
      <c r="M34" s="867"/>
      <c r="N34" s="868"/>
      <c r="O34" s="660"/>
      <c r="P34" s="660"/>
      <c r="Q34" s="660"/>
      <c r="R34" s="660"/>
      <c r="S34" s="660"/>
      <c r="T34" s="660"/>
      <c r="U34" s="661"/>
      <c r="V34" s="660"/>
      <c r="W34" s="660"/>
      <c r="X34" s="651"/>
      <c r="Y34" s="651" t="s">
        <v>123</v>
      </c>
      <c r="Z34" s="651">
        <v>1705000</v>
      </c>
      <c r="AA34" s="651"/>
      <c r="AB34" s="651"/>
      <c r="AC34" s="651"/>
      <c r="AD34" s="651"/>
      <c r="AE34" s="651"/>
      <c r="AF34" s="651"/>
      <c r="AG34" s="651"/>
      <c r="AH34" s="651"/>
      <c r="AI34" s="651"/>
      <c r="AJ34" s="651"/>
      <c r="AK34" s="651"/>
      <c r="AL34" s="651"/>
    </row>
    <row s="2907" customFormat="1" customHeight="1" ht="15">
      <c r="U35" s="241"/>
    </row>
    <row s="2907" customFormat="1" customHeight="1" ht="15">
      <c r="U36" s="241"/>
    </row>
    <row s="4808" customFormat="1" customHeight="1" ht="11.25">
      <c r="A37" s="1871" t="s">
        <v>1911</v>
      </c>
    </row>
    <row customHeight="1" ht="11.25"/>
    <row s="3231" customFormat="1" customHeight="1" ht="22.5">
      <c r="A39" s="1847"/>
      <c r="B39" s="513"/>
      <c r="C39" s="915"/>
      <c r="D39" s="496"/>
      <c r="E39" s="916"/>
      <c r="F39" s="1868"/>
      <c r="G39" s="1878"/>
      <c r="H39" s="531"/>
    </row>
    <row customHeight="1" ht="11.25"/>
    <row s="4808" customFormat="1" customHeight="1" ht="11.25">
      <c r="A41" s="1871" t="s">
        <v>1912</v>
      </c>
    </row>
    <row customHeight="1" ht="11.25"/>
    <row s="3231" customFormat="1" customHeight="1" ht="22.5">
      <c r="A43" s="513"/>
      <c r="B43" s="513"/>
      <c r="C43" s="513"/>
      <c r="D43" s="496"/>
      <c r="E43" s="916"/>
      <c r="F43" s="917"/>
      <c r="G43" s="1878"/>
      <c r="H43" s="531"/>
    </row>
    <row customHeight="1" ht="11.25"/>
    <row s="4808" customFormat="1" customHeight="1" ht="11.25">
      <c r="A45" s="1871" t="s">
        <v>1913</v>
      </c>
    </row>
    <row customHeight="1" ht="11.25"/>
    <row s="3231" customFormat="1" customHeight="1" ht="24">
      <c r="A47" s="2258" t="s">
        <v>316</v>
      </c>
      <c r="B47" s="558"/>
      <c r="C47" s="2269"/>
      <c r="D47" s="501" t="str">
        <f>A47</f>
        <v>5.1</v>
      </c>
      <c r="E47" s="498" t="s">
        <v>317</v>
      </c>
      <c r="F47" s="2032" t="s">
        <v>309</v>
      </c>
      <c r="G47" s="500" t="s">
        <v>318</v>
      </c>
      <c r="H47" s="531"/>
      <c r="I47" s="908"/>
    </row>
    <row s="3231" customFormat="1" customHeight="1" ht="22.5">
      <c r="A48" s="2258"/>
      <c r="B48" s="558"/>
      <c r="C48" s="2269"/>
      <c r="D48" s="496" t="str">
        <f>D47&amp;".1"</f>
        <v>5.1.1</v>
      </c>
      <c r="E48" s="495" t="s">
        <v>319</v>
      </c>
      <c r="F48" s="2033" t="s">
        <v>22</v>
      </c>
      <c r="G48" s="530"/>
      <c r="H48" s="531"/>
      <c r="I48" s="908"/>
    </row>
    <row s="3231" customFormat="1" customHeight="1" ht="22.5">
      <c r="A49" s="2258"/>
      <c r="B49" s="558"/>
      <c r="C49" s="2269"/>
      <c r="D49" s="496" t="str">
        <f>D47&amp;".2"</f>
        <v>5.1.2</v>
      </c>
      <c r="E49" s="495" t="s">
        <v>320</v>
      </c>
      <c r="F49" s="1788" t="s">
        <v>22</v>
      </c>
      <c r="G49" s="500" t="s">
        <v>321</v>
      </c>
      <c r="H49" s="531"/>
      <c r="I49" s="908"/>
    </row>
    <row s="3231" customFormat="1" customHeight="1" ht="22.5">
      <c r="A50" s="2258"/>
      <c r="B50" s="558"/>
      <c r="C50" s="2269"/>
      <c r="D50" s="496" t="str">
        <f>D47&amp;".3"</f>
        <v>5.1.3</v>
      </c>
      <c r="E50" s="495" t="s">
        <v>322</v>
      </c>
      <c r="F50" s="2033" t="s">
        <v>22</v>
      </c>
      <c r="G50" s="530"/>
      <c r="H50" s="531"/>
      <c r="I50" s="908"/>
    </row>
    <row s="3231" customFormat="1" customHeight="1" ht="22.5">
      <c r="A51" s="2258"/>
      <c r="B51" s="558"/>
      <c r="C51" s="2269"/>
      <c r="D51" s="496" t="str">
        <f>D47&amp;".4"</f>
        <v>5.1.4</v>
      </c>
      <c r="E51" s="495" t="s">
        <v>323</v>
      </c>
      <c r="F51" s="2033" t="s">
        <v>22</v>
      </c>
      <c r="G51" s="500" t="s">
        <v>324</v>
      </c>
      <c r="H51" s="531"/>
      <c r="I51" s="908"/>
    </row>
    <row r="54" s="4808" customFormat="1" customHeight="1" ht="17.25">
      <c r="A54" s="1871" t="s">
        <v>1914</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395</v>
      </c>
      <c r="Q56" s="572" t="s">
        <v>396</v>
      </c>
      <c r="R56" s="573" t="s">
        <v>397</v>
      </c>
      <c r="S56" s="1692" t="s">
        <v>398</v>
      </c>
      <c r="T56" s="1692"/>
      <c r="U56" s="1692"/>
      <c r="V56" s="1692"/>
    </row>
    <row r="58" s="4808" customFormat="1" customHeight="1" ht="11.25">
      <c r="A58" s="1871" t="s">
        <v>1915</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808" customFormat="1" customHeight="1" ht="11.25">
      <c r="A62" s="1871" t="s">
        <v>1916</v>
      </c>
    </row>
    <row r="64" s="4505" customFormat="1" customHeight="1" ht="15">
      <c r="A64" s="201" t="s">
        <v>90</v>
      </c>
      <c r="B64" s="181" t="s">
        <v>22</v>
      </c>
      <c r="C64" s="1882"/>
      <c r="D64" s="184"/>
      <c r="E64" s="437"/>
      <c r="F64" s="437"/>
      <c r="G64" s="1859"/>
      <c r="H64" s="1881"/>
      <c r="I64" s="1860"/>
      <c r="K64" s="328"/>
      <c r="L64" s="329"/>
    </row>
    <row r="66" s="4808" customFormat="1" customHeight="1" ht="11.25">
      <c r="A66" s="1871" t="s">
        <v>1917</v>
      </c>
    </row>
    <row r="68" s="2774" customFormat="1" customHeight="1" ht="14.25">
      <c r="A68" s="399"/>
      <c r="B68" s="1216"/>
      <c r="C68" s="432"/>
      <c r="D68" s="1866"/>
      <c r="E68" s="942"/>
      <c r="F68" s="1881"/>
      <c r="G68" s="145"/>
      <c r="I68" s="1680"/>
      <c r="J68" s="1680"/>
    </row>
    <row r="70" s="4808" customFormat="1" customHeight="1" ht="11.25">
      <c r="A70" s="1871" t="s">
        <v>1918</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1920</v>
      </c>
    </row>
    <row r="75" s="4808" customFormat="1" customHeight="1" ht="11.25">
      <c r="A75" s="1871" t="s">
        <v>1921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1919</v>
      </c>
    </row>
    <row r="79" s="4808" customFormat="1" customHeight="1" ht="11.25">
      <c r="A79" s="1871" t="s">
        <v>1922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8" customFormat="1" customHeight="1" ht="11.25">
      <c r="A89" s="1871" t="s">
        <v>1924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8" customFormat="1" customHeight="1" ht="11.25">
      <c r="A95" s="1871" t="s">
        <v>1926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8" customFormat="1" customHeight="1" ht="11.25">
      <c r="A99" s="1871" t="s">
        <v>1927</v>
      </c>
    </row>
    <row r="101" s="2774" customFormat="1" customHeight="1" ht="11.25">
      <c r="A101" s="1222"/>
      <c r="B101" s="1222"/>
      <c r="C101" s="1222"/>
      <c r="D101" s="1216"/>
      <c r="E101" s="1226"/>
      <c r="F101" s="1885"/>
      <c r="G101" s="1886"/>
      <c r="H101" s="2571" t="s">
        <v>114</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8" customFormat="1" customHeight="1" ht="11.25">
      <c r="A107" s="1871" t="s">
        <v>1929</v>
      </c>
    </row>
    <row customHeight="1" ht="17.25"/>
    <row s="4360"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6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60" customFormat="1" customHeight="1" ht="12">
      <c r="A111" s="980"/>
      <c r="B111" s="979"/>
      <c r="C111" s="980"/>
      <c r="D111" s="980"/>
      <c r="E111" s="980"/>
      <c r="F111" s="1269"/>
      <c r="G111" s="1856" t="s">
        <v>1930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8" customFormat="1" customHeight="1" ht="11.25">
      <c r="A113" s="1871" t="s">
        <v>1931</v>
      </c>
    </row>
    <row r="115" s="2907" customFormat="1" customHeight="1" ht="15">
      <c r="A115" s="679"/>
      <c r="B115" s="680"/>
      <c r="C115" s="680"/>
      <c r="D115" s="2634" t="s">
        <v>114</v>
      </c>
      <c r="E115" s="2433" t="s">
        <v>110</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7"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7"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7"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7"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7" customFormat="1" customHeight="1" ht="11.25">
      <c r="A120" s="1862"/>
      <c r="B120" s="1216"/>
      <c r="C120" s="468"/>
      <c r="D120" s="2635"/>
      <c r="E120" s="705" t="s">
        <v>22</v>
      </c>
      <c r="F120" s="1224" t="s">
        <v>22</v>
      </c>
      <c r="G120" s="1224" t="s">
        <v>1932</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7"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7"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7" customFormat="1" customHeight="1" ht="11.25">
      <c r="A123" s="1862"/>
      <c r="B123" s="1216"/>
      <c r="C123" s="468"/>
      <c r="D123" s="2636"/>
      <c r="E123" s="705" t="s">
        <v>22</v>
      </c>
      <c r="F123" s="1224" t="s">
        <v>22</v>
      </c>
      <c r="G123" s="1224" t="s">
        <v>1932</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8" customFormat="1" customHeight="1" ht="11.25">
      <c r="A125" s="1871" t="s">
        <v>1933</v>
      </c>
    </row>
    <row r="127" s="2907" customFormat="1" customHeight="1" ht="15">
      <c r="A127" s="679"/>
      <c r="B127" s="680"/>
      <c r="C127" s="680"/>
      <c r="D127" s="2634" t="s">
        <v>114</v>
      </c>
      <c r="E127" s="2433" t="s">
        <v>110</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7"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7"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7"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7"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7" customFormat="1" customHeight="1" ht="11.25">
      <c r="A132" s="1862"/>
      <c r="B132" s="1216"/>
      <c r="C132" s="468"/>
      <c r="D132" s="2635"/>
      <c r="E132" s="705" t="s">
        <v>22</v>
      </c>
      <c r="F132" s="1224" t="s">
        <v>22</v>
      </c>
      <c r="G132" s="1224" t="s">
        <v>1932</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8" customFormat="1" customHeight="1" ht="11.25">
      <c r="A137" s="1871" t="s">
        <v>1934</v>
      </c>
    </row>
    <row r="139" s="2907" customFormat="1" customHeight="1" ht="45">
      <c r="A139" s="1862"/>
      <c r="B139" s="1216"/>
      <c r="C139" s="468"/>
      <c r="D139" s="145"/>
      <c r="E139" s="2628"/>
      <c r="F139" s="2164" t="s">
        <v>114</v>
      </c>
      <c r="G139" s="2631" t="s">
        <v>22</v>
      </c>
      <c r="H139" s="345"/>
      <c r="I139" s="693" t="s">
        <v>114</v>
      </c>
      <c r="J139" s="1863" t="s">
        <v>1935</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7" customFormat="1" customHeight="1" ht="11.25">
      <c r="A140" s="1862"/>
      <c r="B140" s="1216"/>
      <c r="C140" s="468"/>
      <c r="D140" s="145"/>
      <c r="E140" s="2629"/>
      <c r="F140" s="2164"/>
      <c r="G140" s="2631"/>
      <c r="H140" s="2183"/>
      <c r="I140" s="2571" t="s">
        <v>1025</v>
      </c>
      <c r="J140" s="2625"/>
      <c r="K140" s="2626"/>
      <c r="L140" s="696"/>
      <c r="M140" s="697" t="s">
        <v>114</v>
      </c>
      <c r="N140" s="1851"/>
      <c r="O140" s="698"/>
      <c r="P140" s="699"/>
      <c r="Q140" s="698"/>
      <c r="R140" s="700">
        <v>0</v>
      </c>
      <c r="S140" s="2235"/>
      <c r="T140" s="773"/>
      <c r="U140" s="145"/>
      <c r="V140" s="145"/>
      <c r="AC140" s="145"/>
    </row>
    <row s="2907" customFormat="1" customHeight="1" ht="11.25">
      <c r="A141" s="1862"/>
      <c r="B141" s="1216"/>
      <c r="C141" s="468"/>
      <c r="D141" s="145"/>
      <c r="E141" s="2629"/>
      <c r="F141" s="2164"/>
      <c r="G141" s="2631"/>
      <c r="H141" s="2183"/>
      <c r="I141" s="2571"/>
      <c r="J141" s="2625"/>
      <c r="K141" s="2627"/>
      <c r="L141" s="701"/>
      <c r="M141" s="702"/>
      <c r="N141" s="703" t="s">
        <v>1936</v>
      </c>
      <c r="O141" s="703"/>
      <c r="P141" s="703"/>
      <c r="Q141" s="703"/>
      <c r="R141" s="704"/>
      <c r="S141" s="2235"/>
      <c r="T141" s="773"/>
      <c r="U141" s="145"/>
      <c r="V141" s="145"/>
      <c r="AC141" s="145"/>
    </row>
    <row s="2907" customFormat="1" customHeight="1" ht="11.25">
      <c r="A142" s="1862"/>
      <c r="B142" s="1216"/>
      <c r="C142" s="468"/>
      <c r="D142" s="145"/>
      <c r="E142" s="2630"/>
      <c r="F142" s="2164"/>
      <c r="G142" s="2632"/>
      <c r="H142" s="701" t="s">
        <v>22</v>
      </c>
      <c r="I142" s="702"/>
      <c r="J142" s="703" t="s">
        <v>1937</v>
      </c>
      <c r="K142" s="703"/>
      <c r="L142" s="703"/>
      <c r="M142" s="703"/>
      <c r="N142" s="703"/>
      <c r="O142" s="703"/>
      <c r="P142" s="703"/>
      <c r="Q142" s="703"/>
      <c r="R142" s="704"/>
      <c r="S142" s="2235"/>
      <c r="T142" s="773"/>
      <c r="U142" s="145"/>
      <c r="V142" s="145"/>
      <c r="AC142" s="145"/>
    </row>
    <row r="147" s="2907" customFormat="1" customHeight="1" ht="11.25">
      <c r="A147" s="1862"/>
      <c r="B147" s="1216"/>
      <c r="C147" s="468"/>
      <c r="D147" s="145"/>
      <c r="E147" s="1886"/>
      <c r="F147" s="1886"/>
      <c r="G147" s="1886"/>
      <c r="H147" s="2183"/>
      <c r="I147" s="2571" t="s">
        <v>1025</v>
      </c>
      <c r="J147" s="2625"/>
      <c r="K147" s="2626"/>
      <c r="L147" s="696"/>
      <c r="M147" s="697" t="s">
        <v>114</v>
      </c>
      <c r="N147" s="1851"/>
      <c r="O147" s="698"/>
      <c r="P147" s="699"/>
      <c r="Q147" s="698"/>
      <c r="R147" s="700">
        <v>0</v>
      </c>
      <c r="S147" s="145"/>
      <c r="T147" s="773"/>
      <c r="U147" s="145"/>
      <c r="V147" s="145"/>
      <c r="AC147" s="145"/>
    </row>
    <row s="2907" customFormat="1" customHeight="1" ht="11.25">
      <c r="A148" s="1862"/>
      <c r="B148" s="1216"/>
      <c r="C148" s="468"/>
      <c r="D148" s="145"/>
      <c r="E148" s="1886"/>
      <c r="F148" s="1886"/>
      <c r="G148" s="1886"/>
      <c r="H148" s="2183"/>
      <c r="I148" s="2571"/>
      <c r="J148" s="2625"/>
      <c r="K148" s="2627"/>
      <c r="L148" s="701"/>
      <c r="M148" s="702"/>
      <c r="N148" s="703" t="s">
        <v>1936</v>
      </c>
      <c r="O148" s="703"/>
      <c r="P148" s="703"/>
      <c r="Q148" s="703"/>
      <c r="R148" s="704"/>
      <c r="S148" s="145"/>
      <c r="T148" s="773"/>
      <c r="U148" s="145"/>
      <c r="V148" s="145"/>
      <c r="AC148" s="145"/>
    </row>
    <row r="150" s="2907" customFormat="1" customHeight="1" ht="11.25">
      <c r="A150" s="1862"/>
      <c r="B150" s="1216"/>
      <c r="C150" s="468"/>
      <c r="D150" s="145"/>
      <c r="E150" s="1893"/>
      <c r="F150" s="1891"/>
      <c r="G150" s="1891"/>
      <c r="H150" s="1894"/>
      <c r="I150" s="1886"/>
      <c r="J150" s="1887"/>
      <c r="K150" s="1887"/>
      <c r="L150" s="696"/>
      <c r="M150" s="697" t="s">
        <v>114</v>
      </c>
      <c r="N150" s="1851"/>
      <c r="O150" s="698"/>
      <c r="P150" s="699"/>
      <c r="Q150" s="698"/>
      <c r="R150" s="700">
        <v>0</v>
      </c>
      <c r="S150" s="145"/>
      <c r="T150" s="773"/>
      <c r="U150" s="145"/>
      <c r="V150" s="145"/>
      <c r="AC150" s="145"/>
    </row>
    <row r="152" s="4808" customFormat="1" customHeight="1" ht="17.25">
      <c r="A152" s="1871" t="s">
        <v>1938</v>
      </c>
    </row>
    <row customHeight="1" ht="17.25">
      <c r="G153" s="1895"/>
      <c r="H153" s="1895"/>
      <c r="I153" s="1895"/>
      <c r="M153" s="1891"/>
    </row>
    <row s="2977" customFormat="1" customHeight="1" ht="17.25">
      <c r="A154" s="1896"/>
      <c r="C154" s="1898"/>
      <c r="D154" s="2585"/>
      <c r="E154" s="2199"/>
      <c r="F154" s="2201"/>
      <c r="G154" s="2587"/>
      <c r="H154" s="2585"/>
      <c r="I154" s="2585">
        <v>1</v>
      </c>
      <c r="J154" s="2557"/>
      <c r="K154" s="2241" t="s">
        <v>66</v>
      </c>
      <c r="L154" s="2164"/>
      <c r="M154" s="2164" t="s">
        <v>114</v>
      </c>
      <c r="N154" s="2560" t="str">
        <f>IF(Z154="","",INDEX(TERRITORY_MR_LIST,MATCH(Z154,TERRITORY_LIST_ID,0)))</f>
        <v/>
      </c>
      <c r="O154" s="2241" t="s">
        <v>66</v>
      </c>
      <c r="P154" s="2164"/>
      <c r="Q154" s="2164" t="s">
        <v>114</v>
      </c>
      <c r="R154" s="2558" t="s">
        <v>22</v>
      </c>
      <c r="S154" s="2163" t="s">
        <v>66</v>
      </c>
      <c r="T154" s="1867"/>
      <c r="U154" s="1867" t="s">
        <v>114</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7"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7" customFormat="1" customHeight="1" ht="17.25">
      <c r="A156" s="1896"/>
      <c r="C156" s="1901"/>
      <c r="D156" s="2559"/>
      <c r="E156" s="2586"/>
      <c r="F156" s="2202"/>
      <c r="G156" s="2588"/>
      <c r="H156" s="2559"/>
      <c r="I156" s="2559"/>
      <c r="J156" s="2589"/>
      <c r="K156" s="2242"/>
      <c r="L156" s="2559"/>
      <c r="M156" s="2559"/>
      <c r="N156" s="2561"/>
      <c r="O156" s="2168"/>
      <c r="P156" s="373"/>
      <c r="Q156" s="374"/>
      <c r="R156" s="374" t="s">
        <v>418</v>
      </c>
      <c r="S156" s="1902"/>
      <c r="T156" s="1902"/>
      <c r="U156" s="1902"/>
      <c r="V156" s="1902"/>
      <c r="W156" s="375"/>
      <c r="Y156" s="1315"/>
      <c r="Z156" s="1315"/>
      <c r="AA156" s="1315"/>
      <c r="AB156" s="1315"/>
      <c r="AC156" s="1315"/>
      <c r="AD156" s="1315"/>
      <c r="AE156" s="1315"/>
      <c r="AF156" s="1315"/>
      <c r="AG156" s="1315"/>
      <c r="AH156" s="1315"/>
      <c r="AI156" s="1315"/>
      <c r="AJ156" s="1315"/>
      <c r="AK156" s="1315"/>
    </row>
    <row s="2977" customFormat="1" customHeight="1" ht="17.25">
      <c r="A157" s="1896"/>
      <c r="C157" s="1901"/>
      <c r="D157" s="2559"/>
      <c r="E157" s="2586"/>
      <c r="F157" s="2202"/>
      <c r="G157" s="2588"/>
      <c r="H157" s="2559"/>
      <c r="I157" s="2559"/>
      <c r="J157" s="2589"/>
      <c r="K157" s="2168"/>
      <c r="L157" s="373"/>
      <c r="M157" s="374"/>
      <c r="N157" s="374" t="s">
        <v>419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7" customFormat="1" customHeight="1" ht="17.25">
      <c r="A158" s="1896"/>
      <c r="C158" s="1901"/>
      <c r="D158" s="2559"/>
      <c r="E158" s="2586"/>
      <c r="F158" s="2203"/>
      <c r="G158" s="2588"/>
      <c r="H158" s="373"/>
      <c r="I158" s="374"/>
      <c r="J158" s="374" t="s">
        <v>451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7" customFormat="1" customHeight="1" ht="17.25">
      <c r="A160" s="1896"/>
      <c r="C160" s="1898"/>
      <c r="D160" s="1886"/>
      <c r="E160" s="1903"/>
      <c r="F160" s="1840"/>
      <c r="G160" s="1904"/>
      <c r="H160" s="2585"/>
      <c r="I160" s="2585">
        <v>1</v>
      </c>
      <c r="J160" s="2557"/>
      <c r="K160" s="2241" t="s">
        <v>66</v>
      </c>
      <c r="L160" s="2164"/>
      <c r="M160" s="2164" t="s">
        <v>114</v>
      </c>
      <c r="N160" s="2560" t="str">
        <f>IF(Z160="","",INDEX(TERRITORY_MR_LIST,MATCH(Z160,TERRITORY_LIST_ID,0)))</f>
        <v/>
      </c>
      <c r="O160" s="2241" t="s">
        <v>66</v>
      </c>
      <c r="P160" s="2164"/>
      <c r="Q160" s="2164" t="s">
        <v>114</v>
      </c>
      <c r="R160" s="2558" t="s">
        <v>22</v>
      </c>
      <c r="S160" s="2163" t="s">
        <v>66</v>
      </c>
      <c r="T160" s="1867"/>
      <c r="U160" s="1867" t="s">
        <v>114</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7"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7" customFormat="1" customHeight="1" ht="17.25">
      <c r="A162" s="1896"/>
      <c r="C162" s="1901"/>
      <c r="D162" s="1886"/>
      <c r="E162" s="1903"/>
      <c r="F162" s="1840"/>
      <c r="G162" s="1904"/>
      <c r="H162" s="2559"/>
      <c r="I162" s="2559"/>
      <c r="J162" s="2589"/>
      <c r="K162" s="2242"/>
      <c r="L162" s="2559"/>
      <c r="M162" s="2559"/>
      <c r="N162" s="2561"/>
      <c r="O162" s="2168"/>
      <c r="P162" s="373"/>
      <c r="Q162" s="374"/>
      <c r="R162" s="374" t="s">
        <v>418</v>
      </c>
      <c r="S162" s="1902"/>
      <c r="T162" s="1902"/>
      <c r="U162" s="1902"/>
      <c r="V162" s="1902"/>
      <c r="W162" s="375"/>
      <c r="Y162" s="1315"/>
      <c r="Z162" s="1315"/>
      <c r="AA162" s="1315"/>
      <c r="AB162" s="1315"/>
      <c r="AC162" s="1315"/>
      <c r="AD162" s="1315"/>
      <c r="AE162" s="1315"/>
      <c r="AF162" s="1315"/>
      <c r="AG162" s="1315"/>
      <c r="AH162" s="1315"/>
      <c r="AI162" s="1315"/>
      <c r="AJ162" s="1315"/>
      <c r="AK162" s="1315"/>
    </row>
    <row s="2977" customFormat="1" customHeight="1" ht="17.25">
      <c r="A163" s="1896"/>
      <c r="C163" s="1901"/>
      <c r="D163" s="1886"/>
      <c r="E163" s="1903"/>
      <c r="F163" s="1840"/>
      <c r="G163" s="1904"/>
      <c r="H163" s="2559"/>
      <c r="I163" s="2559"/>
      <c r="J163" s="2589"/>
      <c r="K163" s="2168"/>
      <c r="L163" s="373"/>
      <c r="M163" s="374"/>
      <c r="N163" s="374" t="s">
        <v>419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7" customFormat="1" customHeight="1" ht="17.25">
      <c r="A165" s="1896"/>
      <c r="C165" s="1898"/>
      <c r="D165" s="1886"/>
      <c r="E165" s="1903"/>
      <c r="F165" s="1840"/>
      <c r="G165" s="1904"/>
      <c r="H165" s="1886"/>
      <c r="I165" s="1886"/>
      <c r="J165" s="1905"/>
      <c r="K165" s="1816"/>
      <c r="L165" s="2164"/>
      <c r="M165" s="2164" t="s">
        <v>114</v>
      </c>
      <c r="N165" s="2560" t="str">
        <f>IF(Z165="","",INDEX(TERRITORY_MR_LIST,MATCH(Z165,TERRITORY_LIST_ID,0)))</f>
        <v/>
      </c>
      <c r="O165" s="2241" t="s">
        <v>66</v>
      </c>
      <c r="P165" s="2164"/>
      <c r="Q165" s="2164" t="s">
        <v>114</v>
      </c>
      <c r="R165" s="2558" t="s">
        <v>22</v>
      </c>
      <c r="S165" s="2163" t="s">
        <v>66</v>
      </c>
      <c r="T165" s="1867"/>
      <c r="U165" s="1867" t="s">
        <v>114</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7"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7" customFormat="1" customHeight="1" ht="17.25">
      <c r="A167" s="1896"/>
      <c r="C167" s="1901"/>
      <c r="D167" s="1886"/>
      <c r="E167" s="1903"/>
      <c r="F167" s="1840"/>
      <c r="G167" s="1904"/>
      <c r="H167" s="1886"/>
      <c r="I167" s="1886"/>
      <c r="J167" s="1905"/>
      <c r="K167" s="1816"/>
      <c r="L167" s="2559"/>
      <c r="M167" s="2559"/>
      <c r="N167" s="2561"/>
      <c r="O167" s="2168"/>
      <c r="P167" s="373"/>
      <c r="Q167" s="374"/>
      <c r="R167" s="374" t="s">
        <v>418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7" customFormat="1" customHeight="1" ht="17.25">
      <c r="A169" s="1896"/>
      <c r="C169" s="1898"/>
      <c r="D169" s="1886"/>
      <c r="E169" s="1903"/>
      <c r="F169" s="1840"/>
      <c r="G169" s="1904"/>
      <c r="H169" s="1886"/>
      <c r="I169" s="1886"/>
      <c r="J169" s="1905"/>
      <c r="K169" s="1816"/>
      <c r="L169" s="1812"/>
      <c r="M169" s="1812"/>
      <c r="N169" s="2104"/>
      <c r="O169" s="1843"/>
      <c r="P169" s="2164"/>
      <c r="Q169" s="2164" t="s">
        <v>114</v>
      </c>
      <c r="R169" s="2558" t="s">
        <v>22</v>
      </c>
      <c r="S169" s="2163" t="s">
        <v>66</v>
      </c>
      <c r="T169" s="1867"/>
      <c r="U169" s="1867" t="s">
        <v>114</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7"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7"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114</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8" customFormat="1" customHeight="1" ht="17.25">
      <c r="A174" s="1871" t="s">
        <v>1939</v>
      </c>
    </row>
    <row customHeight="1" ht="17.25">
      <c r="G175" s="1895"/>
      <c r="H175" s="1895"/>
      <c r="I175" s="1895"/>
      <c r="M175" s="1891"/>
    </row>
    <row s="2977" customFormat="1" customHeight="1" ht="17.25">
      <c r="A176" s="1896"/>
      <c r="C176" s="1898"/>
      <c r="D176" s="2585"/>
      <c r="E176" s="2199"/>
      <c r="F176" s="2201"/>
      <c r="G176" s="2587"/>
      <c r="H176" s="2585"/>
      <c r="I176" s="2585">
        <v>1</v>
      </c>
      <c r="J176" s="2557"/>
      <c r="K176" s="2241" t="s">
        <v>66</v>
      </c>
      <c r="L176" s="2164"/>
      <c r="M176" s="2164" t="s">
        <v>114</v>
      </c>
      <c r="N176" s="2560" t="str">
        <f>IF(Z176="","",INDEX(TERRITORY_MR_LIST,MATCH(Z176,TERRITORY_LIST_ID,0)))</f>
        <v/>
      </c>
      <c r="O176" s="2241" t="s">
        <v>66</v>
      </c>
      <c r="P176" s="2164"/>
      <c r="Q176" s="2164" t="s">
        <v>114</v>
      </c>
      <c r="R176" s="2558" t="s">
        <v>22</v>
      </c>
      <c r="S176" s="2462" t="s">
        <v>19</v>
      </c>
      <c r="T176" s="1858"/>
      <c r="U176" s="1858" t="s">
        <v>114</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7"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7" customFormat="1" customHeight="1" ht="17.25">
      <c r="A178" s="1896"/>
      <c r="C178" s="1901"/>
      <c r="D178" s="2559"/>
      <c r="E178" s="2586"/>
      <c r="F178" s="2202"/>
      <c r="G178" s="2588"/>
      <c r="H178" s="2559"/>
      <c r="I178" s="2559"/>
      <c r="J178" s="2589"/>
      <c r="K178" s="2242"/>
      <c r="L178" s="2559"/>
      <c r="M178" s="2559"/>
      <c r="N178" s="2561"/>
      <c r="O178" s="2168"/>
      <c r="P178" s="373"/>
      <c r="Q178" s="374"/>
      <c r="R178" s="374" t="s">
        <v>418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7" customFormat="1" customHeight="1" ht="17.25">
      <c r="A179" s="1896"/>
      <c r="C179" s="1901"/>
      <c r="D179" s="2559"/>
      <c r="E179" s="2586"/>
      <c r="F179" s="2202"/>
      <c r="G179" s="2588"/>
      <c r="H179" s="2559"/>
      <c r="I179" s="2559"/>
      <c r="J179" s="2589"/>
      <c r="K179" s="2168"/>
      <c r="L179" s="373"/>
      <c r="M179" s="374"/>
      <c r="N179" s="374" t="s">
        <v>419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7" customFormat="1" customHeight="1" ht="17.25">
      <c r="A180" s="1896"/>
      <c r="C180" s="1901"/>
      <c r="D180" s="2559"/>
      <c r="E180" s="2586"/>
      <c r="F180" s="2203"/>
      <c r="G180" s="2588"/>
      <c r="H180" s="373"/>
      <c r="I180" s="374"/>
      <c r="J180" s="374" t="s">
        <v>451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7" customFormat="1" customHeight="1" ht="17.25">
      <c r="A182" s="1896"/>
      <c r="C182" s="1898"/>
      <c r="D182" s="1886"/>
      <c r="E182" s="1903"/>
      <c r="F182" s="1840"/>
      <c r="G182" s="1904"/>
      <c r="H182" s="2585"/>
      <c r="I182" s="2585">
        <v>1</v>
      </c>
      <c r="J182" s="2557"/>
      <c r="K182" s="2241" t="s">
        <v>66</v>
      </c>
      <c r="L182" s="2164"/>
      <c r="M182" s="2164" t="s">
        <v>114</v>
      </c>
      <c r="N182" s="2560" t="str">
        <f>IF(Z182="","",INDEX(TERRITORY_MR_LIST,MATCH(Z182,TERRITORY_LIST_ID,0)))</f>
        <v/>
      </c>
      <c r="O182" s="2241" t="s">
        <v>66</v>
      </c>
      <c r="P182" s="2164"/>
      <c r="Q182" s="2164" t="s">
        <v>114</v>
      </c>
      <c r="R182" s="2558" t="s">
        <v>22</v>
      </c>
      <c r="S182" s="2462" t="s">
        <v>19</v>
      </c>
      <c r="T182" s="1858"/>
      <c r="U182" s="1858" t="s">
        <v>114</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7"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7" customFormat="1" customHeight="1" ht="17.25">
      <c r="A184" s="1896"/>
      <c r="C184" s="1901"/>
      <c r="D184" s="1886"/>
      <c r="E184" s="1903"/>
      <c r="F184" s="1840"/>
      <c r="G184" s="1904"/>
      <c r="H184" s="2559"/>
      <c r="I184" s="2559"/>
      <c r="J184" s="2589"/>
      <c r="K184" s="2242"/>
      <c r="L184" s="2559"/>
      <c r="M184" s="2559"/>
      <c r="N184" s="2561"/>
      <c r="O184" s="2168"/>
      <c r="P184" s="373"/>
      <c r="Q184" s="374"/>
      <c r="R184" s="374" t="s">
        <v>418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7" customFormat="1" customHeight="1" ht="17.25">
      <c r="A185" s="1896"/>
      <c r="C185" s="1901"/>
      <c r="D185" s="1886"/>
      <c r="E185" s="1903"/>
      <c r="F185" s="1840"/>
      <c r="G185" s="1904"/>
      <c r="H185" s="2559"/>
      <c r="I185" s="2559"/>
      <c r="J185" s="2589"/>
      <c r="K185" s="2168"/>
      <c r="L185" s="373"/>
      <c r="M185" s="374"/>
      <c r="N185" s="374" t="s">
        <v>419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7" customFormat="1" customHeight="1" ht="17.25">
      <c r="A187" s="1896"/>
      <c r="C187" s="1898"/>
      <c r="D187" s="1886"/>
      <c r="E187" s="1903"/>
      <c r="F187" s="1840"/>
      <c r="G187" s="1904"/>
      <c r="H187" s="1886"/>
      <c r="I187" s="1886"/>
      <c r="J187" s="1907"/>
      <c r="K187" s="1904"/>
      <c r="L187" s="2164"/>
      <c r="M187" s="2164" t="s">
        <v>114</v>
      </c>
      <c r="N187" s="2560" t="str">
        <f>IF(Z187="","",INDEX(TERRITORY_MR_LIST,MATCH(Z187,TERRITORY_LIST_ID,0)))</f>
        <v/>
      </c>
      <c r="O187" s="2241" t="s">
        <v>66</v>
      </c>
      <c r="P187" s="2164"/>
      <c r="Q187" s="2164" t="s">
        <v>114</v>
      </c>
      <c r="R187" s="2558" t="s">
        <v>22</v>
      </c>
      <c r="S187" s="2462" t="s">
        <v>19</v>
      </c>
      <c r="T187" s="1858"/>
      <c r="U187" s="1858" t="s">
        <v>114</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7"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7" customFormat="1" customHeight="1" ht="17.25">
      <c r="A189" s="1896"/>
      <c r="C189" s="1901"/>
      <c r="D189" s="1886"/>
      <c r="E189" s="1903"/>
      <c r="F189" s="1840"/>
      <c r="G189" s="1904"/>
      <c r="H189" s="1886"/>
      <c r="I189" s="1886"/>
      <c r="J189" s="1907"/>
      <c r="K189" s="1904"/>
      <c r="L189" s="2559"/>
      <c r="M189" s="2559"/>
      <c r="N189" s="2561"/>
      <c r="O189" s="2168"/>
      <c r="P189" s="373"/>
      <c r="Q189" s="374"/>
      <c r="R189" s="374" t="s">
        <v>418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7" customFormat="1" customHeight="1" ht="17.25">
      <c r="A191" s="1896"/>
      <c r="C191" s="1898"/>
      <c r="D191" s="1886"/>
      <c r="E191" s="1903"/>
      <c r="F191" s="1840"/>
      <c r="G191" s="1904"/>
      <c r="H191" s="1886"/>
      <c r="I191" s="1886"/>
      <c r="J191" s="1907"/>
      <c r="K191" s="1904"/>
      <c r="L191" s="1886"/>
      <c r="M191" s="1886"/>
      <c r="N191" s="2104"/>
      <c r="O191" s="1843"/>
      <c r="P191" s="2164"/>
      <c r="Q191" s="2164" t="s">
        <v>114</v>
      </c>
      <c r="R191" s="2558" t="s">
        <v>22</v>
      </c>
      <c r="S191" s="2462" t="s">
        <v>19</v>
      </c>
      <c r="T191" s="1858"/>
      <c r="U191" s="1858" t="s">
        <v>114</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7"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8" customFormat="1" customHeight="1" ht="17.25">
      <c r="A200" s="1871" t="s">
        <v>1940</v>
      </c>
    </row>
    <row customHeight="1" ht="17.25">
      <c r="G201" s="1895"/>
      <c r="H201" s="1895"/>
      <c r="I201" s="1895"/>
      <c r="M201" s="1891"/>
    </row>
    <row s="2907" customFormat="1" customHeight="1" ht="15">
      <c r="D202" s="2579"/>
      <c r="E202" s="2255"/>
      <c r="F202" s="2255"/>
      <c r="G202" s="2241"/>
      <c r="H202" s="1620"/>
      <c r="I202" s="2583">
        <v>1</v>
      </c>
      <c r="J202" s="2557"/>
      <c r="K202" s="1635"/>
      <c r="L202" s="2241" t="s">
        <v>66</v>
      </c>
      <c r="M202" s="2241" t="s">
        <v>66</v>
      </c>
      <c r="N202" s="1620"/>
      <c r="O202" s="2164" t="s">
        <v>114</v>
      </c>
      <c r="P202" s="2573"/>
      <c r="Q202" s="1636"/>
      <c r="R202" s="2241" t="s">
        <v>66</v>
      </c>
      <c r="S202" s="2241" t="s">
        <v>66</v>
      </c>
      <c r="T202" s="1911"/>
      <c r="U202" s="2164" t="s">
        <v>114</v>
      </c>
      <c r="V202" s="2580" t="str">
        <f>IF(AK202="","",INDEX(TERRITORY_MR_LIST,MATCH(AK202,TERRITORY_LIST_ID,0)))</f>
        <v/>
      </c>
      <c r="W202" s="1637"/>
      <c r="X202" s="2241" t="s">
        <v>66</v>
      </c>
      <c r="Y202" s="2241" t="s">
        <v>19</v>
      </c>
      <c r="Z202" s="1620"/>
      <c r="AA202" s="2164" t="s">
        <v>114</v>
      </c>
      <c r="AB202" s="2582"/>
      <c r="AC202" s="1638"/>
      <c r="AD202" s="2241" t="s">
        <v>66</v>
      </c>
      <c r="AE202" s="2241" t="s">
        <v>19</v>
      </c>
      <c r="AF202" s="1618"/>
      <c r="AG202" s="1867" t="s">
        <v>114</v>
      </c>
      <c r="AH202" s="1628"/>
      <c r="AI202" s="1857"/>
    </row>
    <row s="2907"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1941</v>
      </c>
      <c r="AI203" s="2575"/>
    </row>
    <row s="2907"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1942</v>
      </c>
      <c r="AC204" s="2576"/>
      <c r="AD204" s="2576"/>
      <c r="AE204" s="2576"/>
      <c r="AF204" s="2576"/>
      <c r="AG204" s="2576"/>
      <c r="AH204" s="2576"/>
      <c r="AI204" s="2577"/>
    </row>
    <row s="2907"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108</v>
      </c>
      <c r="W205" s="2574"/>
      <c r="X205" s="2574"/>
      <c r="Y205" s="2574"/>
      <c r="Z205" s="2574"/>
      <c r="AA205" s="2574"/>
      <c r="AB205" s="2574"/>
      <c r="AC205" s="2574"/>
      <c r="AD205" s="2574"/>
      <c r="AE205" s="2574"/>
      <c r="AF205" s="2574"/>
      <c r="AG205" s="2574"/>
      <c r="AH205" s="2574"/>
      <c r="AI205" s="2575"/>
    </row>
    <row s="2907" customFormat="1" customHeight="1" ht="11.25">
      <c r="D206" s="2579"/>
      <c r="E206" s="2255"/>
      <c r="F206" s="2255"/>
      <c r="G206" s="2242"/>
      <c r="H206" s="1624"/>
      <c r="I206" s="2583"/>
      <c r="J206" s="2584"/>
      <c r="K206" s="1619"/>
      <c r="L206" s="2242"/>
      <c r="M206" s="2242"/>
      <c r="N206" s="1624"/>
      <c r="O206" s="1625"/>
      <c r="P206" s="2574" t="s">
        <v>1943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9" customFormat="1" customHeight="1" ht="11.25">
      <c r="D207" s="2579"/>
      <c r="E207" s="2255"/>
      <c r="F207" s="2255"/>
      <c r="G207" s="2168"/>
      <c r="H207" s="1626"/>
      <c r="I207" s="1627"/>
      <c r="J207" s="2574" t="s">
        <v>451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7"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7"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7"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7"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7"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16DF8-D3FF-B098-1398-F57AAA4A469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8" width="43.140625"/>
    <col min="2" max="2" style="5118" width="43.140625" hidden="1"/>
    <col min="3" max="3" style="5118" width="43.140625"/>
    <col min="4" max="5" style="5118" width="36.421875" customWidth="1"/>
    <col min="6" max="8" style="5119" width="36.421875" customWidth="1"/>
  </cols>
  <sheetData>
    <row customHeight="1" ht="9">
      <c r="A1" s="902" t="s">
        <v>1944</v>
      </c>
      <c r="B1" s="902"/>
      <c r="C1" s="1038" t="s">
        <v>1945</v>
      </c>
      <c r="D1" s="1036" t="s">
        <v>810</v>
      </c>
      <c r="E1" s="1036" t="s">
        <v>856</v>
      </c>
      <c r="F1" s="1036" t="s">
        <v>909</v>
      </c>
      <c r="G1" s="1036" t="s">
        <v>896</v>
      </c>
      <c r="H1" s="1036" t="s">
        <v>1620</v>
      </c>
    </row>
    <row customHeight="1" ht="9">
      <c r="A2" s="1039" t="s">
        <v>1946</v>
      </c>
      <c r="B2" s="1039"/>
      <c r="C2" s="1040" t="str">
        <f>INDEX(TEMPLATE_NUMBER_FORM_LIST,MATCH(TEMPLATE_SPHERE,TEMPLATE_SPHERE_LIST,0))</f>
        <v>16</v>
      </c>
      <c r="D2" s="1039" t="s">
        <v>1471</v>
      </c>
      <c r="E2" s="1039" t="s">
        <v>154</v>
      </c>
      <c r="F2" s="1041" t="s">
        <v>154</v>
      </c>
      <c r="G2" s="1039" t="s">
        <v>154</v>
      </c>
      <c r="H2" s="1042"/>
    </row>
    <row customHeight="1" ht="63">
      <c r="A3" s="902"/>
      <c r="B3" s="902" t="s">
        <v>114</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1948</v>
      </c>
      <c r="B4" s="902" t="s">
        <v>102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1949</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1950</v>
      </c>
    </row>
    <row customHeight="1" ht="117">
      <c r="A5" s="902" t="s">
        <v>1951</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1953</v>
      </c>
    </row>
    <row customHeight="1" ht="90">
      <c r="A6" s="902" t="s">
        <v>1954</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1955</v>
      </c>
      <c r="B7" s="902" t="s">
        <v>115</v>
      </c>
      <c r="C7" s="1040" t="str">
        <f>IF(TEMPLATE_SPHERE="HEAT",D7,E7)</f>
        <v>Форма 11. Информация о расходах на капитальный и текущий ремонт основных средств</v>
      </c>
      <c r="D7" s="902" t="s">
        <v>1956</v>
      </c>
      <c r="E7" s="902" t="s">
        <v>1957</v>
      </c>
      <c r="F7" s="1042"/>
      <c r="G7" s="1042"/>
      <c r="H7" s="1042"/>
    </row>
    <row customHeight="1" ht="108">
      <c r="A8" s="902" t="s">
        <v>1958</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1159</v>
      </c>
      <c r="E8" s="902" t="s">
        <v>1959</v>
      </c>
      <c r="F8" s="1042"/>
      <c r="G8" s="1042"/>
      <c r="H8" s="1042"/>
    </row>
    <row customHeight="1" ht="99">
      <c r="A9" s="902" t="s">
        <v>1960</v>
      </c>
      <c r="B9" s="902"/>
      <c r="C9" s="902" t="s">
        <v>1961</v>
      </c>
      <c r="D9" s="902"/>
      <c r="E9" s="902"/>
      <c r="F9" s="1042"/>
      <c r="G9" s="1042"/>
      <c r="H9" s="1042"/>
    </row>
    <row customHeight="1" ht="126">
      <c r="A10" s="902" t="s">
        <v>1962</v>
      </c>
      <c r="B10" s="902"/>
      <c r="C10" s="902" t="s">
        <v>1963</v>
      </c>
      <c r="D10" s="902"/>
      <c r="E10" s="902"/>
      <c r="F10" s="1042"/>
      <c r="G10" s="1042"/>
      <c r="H10" s="1042"/>
    </row>
    <row customHeight="1" ht="108">
      <c r="A11" s="902" t="s">
        <v>1964</v>
      </c>
      <c r="B11" s="902"/>
      <c r="C11" s="902" t="s">
        <v>1965</v>
      </c>
      <c r="D11" s="902"/>
      <c r="E11" s="902"/>
      <c r="F11" s="1042"/>
      <c r="G11" s="1042"/>
      <c r="H11" s="1042"/>
    </row>
    <row customHeight="1" ht="54">
      <c r="A12" s="902" t="s">
        <v>1966</v>
      </c>
      <c r="B12" s="902"/>
      <c r="C12" s="902" t="s">
        <v>1967</v>
      </c>
      <c r="D12" s="902"/>
      <c r="E12" s="902"/>
      <c r="F12" s="1042"/>
      <c r="G12" s="1042"/>
      <c r="H12" s="1042"/>
    </row>
    <row customHeight="1" ht="45">
      <c r="A13" s="902" t="s">
        <v>1968</v>
      </c>
      <c r="B13" s="902"/>
      <c r="C13" s="902" t="s">
        <v>1969</v>
      </c>
      <c r="D13" s="902"/>
      <c r="E13" s="902"/>
      <c r="F13" s="1042"/>
      <c r="G13" s="1042"/>
      <c r="H13" s="1042"/>
    </row>
    <row customHeight="1" ht="117">
      <c r="A14" s="902" t="s">
        <v>1970</v>
      </c>
      <c r="B14" s="902"/>
      <c r="C14" s="902" t="s">
        <v>1971</v>
      </c>
      <c r="D14" s="902"/>
      <c r="E14" s="902"/>
      <c r="F14" s="1042"/>
      <c r="G14" s="1042"/>
      <c r="H14" s="1042"/>
    </row>
    <row customHeight="1" ht="117">
      <c r="A15" s="902" t="s">
        <v>1972</v>
      </c>
      <c r="B15" s="902"/>
      <c r="C15" s="902" t="s">
        <v>1973</v>
      </c>
      <c r="D15" s="902"/>
      <c r="E15" s="902"/>
      <c r="F15" s="1042"/>
      <c r="G15" s="1042"/>
      <c r="H15" s="1042"/>
    </row>
    <row customHeight="1" ht="63">
      <c r="A16" s="902" t="s">
        <v>1974</v>
      </c>
      <c r="B16" s="902"/>
      <c r="C16" s="902" t="s">
        <v>1975</v>
      </c>
      <c r="D16" s="902"/>
      <c r="E16" s="902"/>
      <c r="F16" s="1042"/>
      <c r="G16" s="1042"/>
      <c r="H16" s="1042"/>
    </row>
    <row customHeight="1" ht="54">
      <c r="A17" s="902" t="s">
        <v>1976</v>
      </c>
      <c r="B17" s="902"/>
      <c r="C17" s="1040" t="s">
        <v>1977</v>
      </c>
      <c r="D17" s="902"/>
      <c r="E17" s="902"/>
      <c r="F17" s="1042"/>
      <c r="G17" s="1042"/>
      <c r="H17" s="1042"/>
    </row>
    <row customHeight="1" ht="27">
      <c r="A18" s="902" t="s">
        <v>1978</v>
      </c>
      <c r="B18" s="902"/>
      <c r="C18" s="1040" t="s">
        <v>1979</v>
      </c>
      <c r="D18" s="902"/>
      <c r="E18" s="902"/>
      <c r="F18" s="1042"/>
      <c r="G18" s="1042"/>
      <c r="H18" s="1042"/>
    </row>
    <row customHeight="1" ht="54">
      <c r="A19" s="902" t="s">
        <v>1980</v>
      </c>
      <c r="B19" s="902"/>
      <c r="C19" s="1040" t="s">
        <v>1981</v>
      </c>
      <c r="D19" s="902"/>
      <c r="E19" s="902"/>
      <c r="F19" s="1042"/>
      <c r="G19" s="1042"/>
      <c r="H19" s="1042"/>
    </row>
    <row customHeight="1" ht="36">
      <c r="A20" s="902" t="s">
        <v>1982</v>
      </c>
      <c r="B20" s="902"/>
      <c r="C20" s="1040" t="s">
        <v>1983</v>
      </c>
      <c r="D20" s="902"/>
      <c r="E20" s="902"/>
      <c r="F20" s="1042"/>
      <c r="G20" s="1042"/>
      <c r="H20" s="1042"/>
    </row>
    <row customHeight="1" ht="36">
      <c r="A21" s="902" t="s">
        <v>1984</v>
      </c>
      <c r="B21" s="902"/>
      <c r="C21" s="1040" t="s">
        <v>1985</v>
      </c>
      <c r="D21" s="902"/>
      <c r="E21" s="902"/>
      <c r="F21" s="1042"/>
      <c r="G21" s="1042"/>
      <c r="H21" s="1042"/>
    </row>
    <row customHeight="1" ht="27">
      <c r="A22" s="902" t="s">
        <v>1986</v>
      </c>
      <c r="B22" s="902"/>
      <c r="C22" s="1040" t="s">
        <v>1987</v>
      </c>
      <c r="D22" s="902"/>
      <c r="E22" s="902"/>
      <c r="F22" s="1042"/>
      <c r="G22" s="1042"/>
      <c r="H22" s="1042"/>
    </row>
    <row customHeight="1" ht="36">
      <c r="A23" s="902" t="s">
        <v>1988</v>
      </c>
      <c r="B23" s="902"/>
      <c r="C23" s="1040" t="s">
        <v>1989</v>
      </c>
      <c r="D23" s="902"/>
      <c r="E23" s="902"/>
      <c r="F23" s="1042"/>
      <c r="G23" s="1042"/>
      <c r="H23" s="1042"/>
    </row>
    <row customHeight="1" ht="28.5">
      <c r="A24" s="902" t="s">
        <v>1990</v>
      </c>
      <c r="B24" s="902"/>
      <c r="C24" s="1040" t="s">
        <v>1991</v>
      </c>
      <c r="D24" s="902"/>
      <c r="E24" s="902"/>
      <c r="F24" s="1042"/>
      <c r="G24" s="1042"/>
      <c r="H24" s="1042"/>
    </row>
    <row customHeight="1" ht="36">
      <c r="A25" s="902" t="s">
        <v>1992</v>
      </c>
      <c r="B25" s="902"/>
      <c r="C25" s="1040" t="s">
        <v>1993</v>
      </c>
      <c r="D25" s="902"/>
      <c r="E25" s="902"/>
      <c r="F25" s="1042"/>
      <c r="G25" s="1042"/>
      <c r="H25" s="1042"/>
    </row>
    <row customHeight="1" ht="27">
      <c r="A26" s="902" t="s">
        <v>1994</v>
      </c>
      <c r="B26" s="902"/>
      <c r="C26" s="1040" t="s">
        <v>1995</v>
      </c>
      <c r="D26" s="902"/>
      <c r="E26" s="902"/>
      <c r="F26" s="1042"/>
      <c r="G26" s="1042"/>
      <c r="H26" s="1042"/>
    </row>
    <row customHeight="1" ht="36">
      <c r="A27" s="902" t="s">
        <v>1996</v>
      </c>
      <c r="B27" s="902"/>
      <c r="C27" s="1040" t="s">
        <v>1997</v>
      </c>
      <c r="D27" s="902"/>
      <c r="E27" s="902"/>
      <c r="F27" s="1042"/>
      <c r="G27" s="1042"/>
      <c r="H27" s="1042"/>
    </row>
    <row customHeight="1" ht="28.5">
      <c r="A28" s="902" t="s">
        <v>1998</v>
      </c>
      <c r="B28" s="902"/>
      <c r="C28" s="1040" t="s">
        <v>1999</v>
      </c>
      <c r="D28" s="902"/>
      <c r="E28" s="902"/>
      <c r="F28" s="1042"/>
      <c r="G28" s="1042"/>
      <c r="H28" s="1042"/>
    </row>
    <row customHeight="1" ht="126">
      <c r="A29" s="902" t="s">
        <v>2000</v>
      </c>
      <c r="B29" s="902" t="s">
        <v>1571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2002</v>
      </c>
    </row>
    <row customHeight="1" ht="36">
      <c r="A30" s="902" t="s">
        <v>2003</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2005</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2006</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2007</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2009</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E2BA48-20D5-A5C6-0BE1-0737CFC9732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8" width="9.140625"/>
    <col min="3" max="7" style="5162" width="8.00390625" customWidth="1"/>
    <col min="8" max="12" style="5162" width="8.57421875" customWidth="1"/>
    <col min="13" max="14" style="5162" width="27.7109375" customWidth="1"/>
    <col min="15" max="19" style="5162" width="5.140625" customWidth="1"/>
    <col min="20" max="24" style="5162" width="27.7109375" customWidth="1"/>
    <col min="25" max="25" style="5163" width="1.8515625" customWidth="1"/>
    <col min="26" max="26" style="5118" width="27.7109375" customWidth="1"/>
    <col min="27" max="27" style="5164" width="27.7109375" customWidth="1"/>
    <col min="28" max="29" style="5118" width="27.7109375" customWidth="1"/>
    <col min="30" max="30" style="5118" width="3.8515625" customWidth="1"/>
    <col min="31" max="34" style="5118" width="9.140625"/>
  </cols>
  <sheetData>
    <row s="5120" customFormat="1" customHeight="1" ht="18">
      <c r="A1" s="954"/>
      <c r="B1" s="954"/>
      <c r="C1" s="954" t="s">
        <v>2010</v>
      </c>
      <c r="D1" s="954"/>
      <c r="E1" s="954"/>
      <c r="F1" s="954"/>
      <c r="G1" s="954"/>
      <c r="H1" s="954" t="s">
        <v>2011</v>
      </c>
      <c r="I1" s="954"/>
      <c r="J1" s="954"/>
      <c r="K1" s="954"/>
      <c r="L1" s="954"/>
      <c r="M1" s="954" t="s">
        <v>2012</v>
      </c>
      <c r="N1" s="954" t="s">
        <v>2013</v>
      </c>
      <c r="O1" s="2648" t="s">
        <v>2014</v>
      </c>
      <c r="P1" s="2648"/>
      <c r="Q1" s="2648"/>
      <c r="R1" s="2648"/>
      <c r="S1" s="2648"/>
      <c r="T1" s="2648" t="s">
        <v>2012</v>
      </c>
      <c r="U1" s="2648"/>
      <c r="V1" s="2648"/>
      <c r="W1" s="2648"/>
      <c r="X1" s="2648"/>
      <c r="Y1" s="1055"/>
      <c r="Z1" s="2648" t="s">
        <v>2015</v>
      </c>
      <c r="AA1" s="2648"/>
      <c r="AB1" s="2648"/>
      <c r="AC1" s="2648"/>
      <c r="AD1" s="2648"/>
    </row>
    <row customHeight="1" ht="18">
      <c r="A2" s="902"/>
      <c r="B2" s="902"/>
      <c r="C2" s="897" t="s">
        <v>810</v>
      </c>
      <c r="D2" s="897" t="s">
        <v>856</v>
      </c>
      <c r="E2" s="897" t="s">
        <v>909</v>
      </c>
      <c r="F2" s="897" t="s">
        <v>896</v>
      </c>
      <c r="G2" s="897" t="s">
        <v>1620</v>
      </c>
      <c r="H2" s="899"/>
      <c r="I2" s="899"/>
      <c r="J2" s="899"/>
      <c r="K2" s="899"/>
      <c r="L2" s="899"/>
      <c r="M2" s="899"/>
      <c r="N2" s="899"/>
      <c r="O2" s="897" t="s">
        <v>810</v>
      </c>
      <c r="P2" s="897" t="s">
        <v>856</v>
      </c>
      <c r="Q2" s="897" t="s">
        <v>896</v>
      </c>
      <c r="R2" s="897" t="s">
        <v>909</v>
      </c>
      <c r="S2" s="897" t="s">
        <v>1620</v>
      </c>
      <c r="T2" s="897" t="s">
        <v>810</v>
      </c>
      <c r="U2" s="897" t="s">
        <v>856</v>
      </c>
      <c r="V2" s="897" t="s">
        <v>896</v>
      </c>
      <c r="W2" s="897" t="s">
        <v>909</v>
      </c>
      <c r="X2" s="897" t="s">
        <v>1620</v>
      </c>
      <c r="Y2" s="897"/>
      <c r="Z2" s="897" t="s">
        <v>810</v>
      </c>
      <c r="AA2" s="906" t="s">
        <v>856</v>
      </c>
      <c r="AB2" s="897" t="s">
        <v>896</v>
      </c>
      <c r="AC2" s="897" t="s">
        <v>909</v>
      </c>
      <c r="AD2" s="897" t="s">
        <v>1620</v>
      </c>
    </row>
    <row customHeight="1" ht="162">
      <c r="A3" s="901" t="s">
        <v>27</v>
      </c>
      <c r="B3" s="901"/>
      <c r="C3" s="2652" t="s">
        <v>2016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2017</v>
      </c>
      <c r="AA3" s="899" t="s">
        <v>2018</v>
      </c>
      <c r="AB3" s="902" t="s">
        <v>2019</v>
      </c>
      <c r="AC3" s="902" t="s">
        <v>2020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1558</v>
      </c>
      <c r="D11" s="2655" t="s">
        <v>1554</v>
      </c>
      <c r="E11" s="2655" t="s">
        <v>1652</v>
      </c>
      <c r="F11" s="2655" t="s">
        <v>2021</v>
      </c>
      <c r="G11" s="2655"/>
      <c r="H11" s="954" t="s">
        <v>2022</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2023</v>
      </c>
      <c r="U11" s="899" t="s">
        <v>2024</v>
      </c>
      <c r="V11" s="899"/>
      <c r="W11" s="899"/>
      <c r="X11" s="899"/>
      <c r="Y11" s="1056"/>
      <c r="Z11" s="902" t="s">
        <v>2025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2026</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2027</v>
      </c>
      <c r="U12" s="899" t="s">
        <v>2028</v>
      </c>
      <c r="V12" s="899"/>
      <c r="W12" s="899"/>
      <c r="X12" s="899"/>
      <c r="Y12" s="1056"/>
      <c r="Z12" s="902" t="s">
        <v>2029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2030</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2031</v>
      </c>
      <c r="U13" s="900" t="s">
        <v>2032</v>
      </c>
      <c r="V13" s="900"/>
      <c r="W13" s="900"/>
      <c r="X13" s="899"/>
      <c r="Y13" s="1056"/>
      <c r="Z13" s="902" t="s">
        <v>2033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2035</v>
      </c>
      <c r="AA14" s="905" t="s">
        <v>2035</v>
      </c>
      <c r="AB14" s="902"/>
      <c r="AC14" s="902"/>
      <c r="AD14" s="902"/>
    </row>
    <row customHeight="1" ht="108">
      <c r="A15" s="2649"/>
      <c r="B15" s="955">
        <v>5</v>
      </c>
      <c r="C15" s="2656"/>
      <c r="D15" s="2656"/>
      <c r="E15" s="2656"/>
      <c r="F15" s="2656"/>
      <c r="G15" s="2656"/>
      <c r="H15" s="2650" t="s">
        <v>2036</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1655</v>
      </c>
      <c r="B18" s="955">
        <v>1</v>
      </c>
      <c r="C18" s="899" t="s">
        <v>2022</v>
      </c>
      <c r="D18" s="1023" t="s">
        <v>2022</v>
      </c>
      <c r="E18" s="899" t="s">
        <v>2022</v>
      </c>
      <c r="F18" s="899" t="s">
        <v>2022</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2039</v>
      </c>
      <c r="U18" s="902" t="s">
        <v>2040</v>
      </c>
      <c r="V18" s="902" t="s">
        <v>2041</v>
      </c>
      <c r="W18" s="902" t="s">
        <v>2042</v>
      </c>
      <c r="X18" s="899"/>
      <c r="Y18" s="1056"/>
      <c r="Z18" s="902" t="s">
        <v>2043</v>
      </c>
      <c r="AA18" s="905" t="s">
        <v>2044</v>
      </c>
      <c r="AB18" s="905" t="s">
        <v>2044</v>
      </c>
      <c r="AC18" s="905" t="s">
        <v>2044</v>
      </c>
      <c r="AD18" s="902"/>
    </row>
    <row customHeight="1" ht="36">
      <c r="A19" s="901"/>
      <c r="B19" s="955">
        <v>2</v>
      </c>
      <c r="C19" s="899" t="s">
        <v>2026</v>
      </c>
      <c r="D19" s="1023" t="s">
        <v>2026</v>
      </c>
      <c r="E19" s="899" t="s">
        <v>2026</v>
      </c>
      <c r="F19" s="899" t="s">
        <v>2026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2045</v>
      </c>
      <c r="U19" s="902" t="s">
        <v>2046</v>
      </c>
      <c r="V19" s="902" t="s">
        <v>2047</v>
      </c>
      <c r="W19" s="902" t="s">
        <v>2048</v>
      </c>
      <c r="X19" s="899"/>
      <c r="Y19" s="1056"/>
      <c r="Z19" s="902" t="s">
        <v>2049</v>
      </c>
      <c r="AA19" s="905" t="s">
        <v>2049</v>
      </c>
      <c r="AB19" s="905" t="s">
        <v>2049</v>
      </c>
      <c r="AC19" s="905" t="s">
        <v>2049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711</v>
      </c>
      <c r="P20" s="1013" t="s">
        <v>711</v>
      </c>
      <c r="Q20" s="1013" t="s">
        <v>711</v>
      </c>
      <c r="R20" s="1013" t="s">
        <v>711</v>
      </c>
      <c r="S20" s="1013"/>
      <c r="T20" s="1020" t="s">
        <v>2050</v>
      </c>
      <c r="U20" s="902" t="s">
        <v>2051</v>
      </c>
      <c r="V20" s="902" t="s">
        <v>2052</v>
      </c>
      <c r="W20" s="902" t="s">
        <v>2053</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310</v>
      </c>
      <c r="P21" s="1013"/>
      <c r="Q21" s="1013"/>
      <c r="R21" s="1013"/>
      <c r="S21" s="1013"/>
      <c r="T21" s="1020" t="s">
        <v>2054</v>
      </c>
      <c r="U21" s="902"/>
      <c r="V21" s="902"/>
      <c r="W21" s="902"/>
      <c r="X21" s="899"/>
      <c r="Y21" s="1056"/>
      <c r="Z21" s="902" t="s">
        <v>2055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2056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2057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738</v>
      </c>
      <c r="R25" s="1013" t="s">
        <v>310</v>
      </c>
      <c r="S25" s="1013"/>
      <c r="T25" s="1020" t="s">
        <v>2059</v>
      </c>
      <c r="U25" s="902" t="s">
        <v>2059</v>
      </c>
      <c r="V25" s="902" t="s">
        <v>2059</v>
      </c>
      <c r="W25" s="902" t="s">
        <v>2059</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727</v>
      </c>
      <c r="P26" s="1013" t="s">
        <v>721</v>
      </c>
      <c r="Q26" s="1013" t="s">
        <v>2060</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2061</v>
      </c>
      <c r="V26" s="1020" t="s">
        <v>2061</v>
      </c>
      <c r="W26" s="1020" t="s">
        <v>2061</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729</v>
      </c>
      <c r="P27" s="1013" t="s">
        <v>723</v>
      </c>
      <c r="Q27" s="1013" t="s">
        <v>2062</v>
      </c>
      <c r="R27" s="1013" t="s">
        <v>723</v>
      </c>
      <c r="S27" s="1013"/>
      <c r="T27" s="1020" t="s">
        <v>2063</v>
      </c>
      <c r="U27" s="1020" t="s">
        <v>2063</v>
      </c>
      <c r="V27" s="1020" t="s">
        <v>2063</v>
      </c>
      <c r="W27" s="1020" t="s">
        <v>2063</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731</v>
      </c>
      <c r="P28" s="1013"/>
      <c r="Q28" s="1013"/>
      <c r="R28" s="1013"/>
      <c r="S28" s="1013"/>
      <c r="T28" s="1020" t="s">
        <v>2064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738</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2065</v>
      </c>
      <c r="V29" s="902"/>
      <c r="W29" s="902" t="s">
        <v>2065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740</v>
      </c>
      <c r="P30" s="1013" t="s">
        <v>731</v>
      </c>
      <c r="Q30" s="1013" t="s">
        <v>740</v>
      </c>
      <c r="R30" s="1013" t="s">
        <v>731</v>
      </c>
      <c r="S30" s="1013"/>
      <c r="T30" s="1020" t="s">
        <v>2066</v>
      </c>
      <c r="U30" s="902" t="s">
        <v>2066</v>
      </c>
      <c r="V30" s="902" t="s">
        <v>2066</v>
      </c>
      <c r="W30" s="902" t="s">
        <v>2066</v>
      </c>
      <c r="X30" s="899"/>
      <c r="Y30" s="1056"/>
      <c r="Z30" s="902"/>
      <c r="AA30" s="905" t="s">
        <v>2067</v>
      </c>
      <c r="AB30" s="905" t="s">
        <v>2067</v>
      </c>
      <c r="AC30" s="905" t="s">
        <v>2067</v>
      </c>
      <c r="AD30" s="902"/>
    </row>
    <row customHeight="1" ht="18">
      <c r="A31" s="901"/>
      <c r="B31" s="955">
        <v>14</v>
      </c>
      <c r="C31" s="899" t="s">
        <v>2068</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2069</v>
      </c>
      <c r="P31" s="1013" t="s">
        <v>734</v>
      </c>
      <c r="Q31" s="1013" t="s">
        <v>2069</v>
      </c>
      <c r="R31" s="1013" t="s">
        <v>734</v>
      </c>
      <c r="S31" s="1013"/>
      <c r="T31" s="1021" t="s">
        <v>2070</v>
      </c>
      <c r="U31" s="902" t="s">
        <v>2070</v>
      </c>
      <c r="V31" s="902" t="s">
        <v>2070</v>
      </c>
      <c r="W31" s="902" t="s">
        <v>2070</v>
      </c>
      <c r="X31" s="899"/>
      <c r="Y31" s="1056"/>
      <c r="Z31" s="902"/>
      <c r="AA31" s="905"/>
      <c r="AB31" s="905"/>
      <c r="AC31" s="905"/>
      <c r="AD31" s="902"/>
    </row>
    <row customHeight="1" ht="36">
      <c r="A32" s="901"/>
      <c r="B32" s="955">
        <v>15</v>
      </c>
      <c r="C32" s="899" t="s">
        <v>2071</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2072</v>
      </c>
      <c r="P32" s="1013" t="s">
        <v>736</v>
      </c>
      <c r="Q32" s="1013" t="s">
        <v>2072</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2073</v>
      </c>
      <c r="V32" s="902" t="s">
        <v>2073</v>
      </c>
      <c r="W32" s="902" t="s">
        <v>2073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2074</v>
      </c>
      <c r="V33" s="902" t="s">
        <v>2074</v>
      </c>
      <c r="W33" s="902" t="s">
        <v>2075</v>
      </c>
      <c r="X33" s="899"/>
      <c r="Y33" s="1056"/>
      <c r="Z33" s="902"/>
      <c r="AA33" s="905" t="s">
        <v>2076</v>
      </c>
      <c r="AB33" s="905" t="s">
        <v>2076</v>
      </c>
      <c r="AC33" s="905" t="s">
        <v>2076</v>
      </c>
      <c r="AD33" s="902"/>
    </row>
    <row customHeight="1" ht="27">
      <c r="A34" s="901"/>
      <c r="B34" s="955">
        <v>17</v>
      </c>
      <c r="C34" s="899" t="s">
        <v>2077</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2078</v>
      </c>
      <c r="P34" s="1013" t="s">
        <v>2060</v>
      </c>
      <c r="Q34" s="1013" t="s">
        <v>2078</v>
      </c>
      <c r="R34" s="1013" t="s">
        <v>2060</v>
      </c>
      <c r="S34" s="1013"/>
      <c r="T34" s="1022" t="s">
        <v>2079</v>
      </c>
      <c r="U34" s="902" t="s">
        <v>2079</v>
      </c>
      <c r="V34" s="902" t="s">
        <v>2079</v>
      </c>
      <c r="W34" s="902" t="s">
        <v>2080</v>
      </c>
      <c r="X34" s="899"/>
      <c r="Y34" s="1056"/>
      <c r="Z34" s="902"/>
      <c r="AA34" s="905"/>
      <c r="AB34" s="902"/>
      <c r="AC34" s="902"/>
      <c r="AD34" s="902"/>
    </row>
    <row customHeight="1" ht="45">
      <c r="A35" s="901"/>
      <c r="B35" s="955">
        <v>18</v>
      </c>
      <c r="C35" s="899" t="s">
        <v>2081</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2082</v>
      </c>
      <c r="P35" s="1013" t="s">
        <v>2062</v>
      </c>
      <c r="Q35" s="1013" t="s">
        <v>2082</v>
      </c>
      <c r="R35" s="1013" t="s">
        <v>2062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2083</v>
      </c>
      <c r="V35" s="902" t="s">
        <v>2083</v>
      </c>
      <c r="W35" s="902" t="s">
        <v>2083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2084</v>
      </c>
      <c r="U36" s="902" t="s">
        <v>2084</v>
      </c>
      <c r="V36" s="902" t="s">
        <v>2084</v>
      </c>
      <c r="W36" s="902" t="s">
        <v>2084</v>
      </c>
      <c r="X36" s="899"/>
      <c r="Y36" s="1056"/>
      <c r="Z36" s="902"/>
      <c r="AA36" s="905"/>
      <c r="AB36" s="902"/>
      <c r="AC36" s="902"/>
      <c r="AD36" s="902"/>
    </row>
    <row customHeight="1" ht="18">
      <c r="A37" s="901"/>
      <c r="B37" s="955">
        <v>20</v>
      </c>
      <c r="C37" s="899" t="s">
        <v>2085</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2086</v>
      </c>
      <c r="P37" s="1013" t="s">
        <v>2069</v>
      </c>
      <c r="Q37" s="1013" t="s">
        <v>2086</v>
      </c>
      <c r="R37" s="1013" t="s">
        <v>2069</v>
      </c>
      <c r="S37" s="1013"/>
      <c r="T37" s="1020" t="s">
        <v>2087</v>
      </c>
      <c r="U37" s="902" t="s">
        <v>2087</v>
      </c>
      <c r="V37" s="902" t="s">
        <v>2087</v>
      </c>
      <c r="W37" s="902" t="s">
        <v>2087</v>
      </c>
      <c r="X37" s="899"/>
      <c r="Y37" s="1056"/>
      <c r="Z37" s="902"/>
      <c r="AA37" s="905"/>
      <c r="AB37" s="902"/>
      <c r="AC37" s="902"/>
      <c r="AD37" s="902"/>
    </row>
    <row customHeight="1" ht="18">
      <c r="A38" s="901"/>
      <c r="B38" s="955">
        <v>21</v>
      </c>
      <c r="C38" s="899" t="s">
        <v>2088</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2089</v>
      </c>
      <c r="P38" s="1013" t="s">
        <v>2072</v>
      </c>
      <c r="Q38" s="1013" t="s">
        <v>2089</v>
      </c>
      <c r="R38" s="1013" t="s">
        <v>2072</v>
      </c>
      <c r="S38" s="1013"/>
      <c r="T38" s="1020" t="s">
        <v>2090</v>
      </c>
      <c r="U38" s="902" t="s">
        <v>2090</v>
      </c>
      <c r="V38" s="902" t="s">
        <v>2090</v>
      </c>
      <c r="W38" s="902" t="s">
        <v>2090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748</v>
      </c>
      <c r="P39" s="1013" t="s">
        <v>742</v>
      </c>
      <c r="Q39" s="1013" t="s">
        <v>748</v>
      </c>
      <c r="R39" s="1013" t="s">
        <v>742</v>
      </c>
      <c r="S39" s="1013"/>
      <c r="T39" s="1020" t="s">
        <v>2091</v>
      </c>
      <c r="U39" s="902" t="s">
        <v>2092</v>
      </c>
      <c r="V39" s="902" t="s">
        <v>2093</v>
      </c>
      <c r="W39" s="902" t="s">
        <v>2094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2095</v>
      </c>
      <c r="P40" s="1013" t="s">
        <v>744</v>
      </c>
      <c r="Q40" s="1013" t="s">
        <v>2095</v>
      </c>
      <c r="R40" s="1013" t="s">
        <v>744</v>
      </c>
      <c r="S40" s="1013"/>
      <c r="T40" s="899" t="s">
        <v>2096</v>
      </c>
      <c r="U40" s="899" t="s">
        <v>2096</v>
      </c>
      <c r="V40" s="899" t="s">
        <v>2096</v>
      </c>
      <c r="W40" s="899" t="s">
        <v>2096</v>
      </c>
      <c r="X40" s="899"/>
      <c r="Y40" s="1056"/>
      <c r="Z40" s="902" t="s">
        <v>2097</v>
      </c>
      <c r="AA40" s="905" t="s">
        <v>2097</v>
      </c>
      <c r="AB40" s="905" t="s">
        <v>2097</v>
      </c>
      <c r="AC40" s="905" t="s">
        <v>2097</v>
      </c>
      <c r="AD40" s="902"/>
    </row>
    <row customHeight="1" ht="27">
      <c r="A41" s="901"/>
      <c r="B41" s="955">
        <v>24</v>
      </c>
      <c r="C41" s="899" t="s">
        <v>2098</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2099</v>
      </c>
      <c r="P41" s="1013" t="s">
        <v>2086</v>
      </c>
      <c r="Q41" s="1013" t="s">
        <v>2099</v>
      </c>
      <c r="R41" s="1013" t="s">
        <v>2086</v>
      </c>
      <c r="S41" s="1013"/>
      <c r="T41" s="899" t="s">
        <v>2100</v>
      </c>
      <c r="U41" s="899" t="s">
        <v>2100</v>
      </c>
      <c r="V41" s="899" t="s">
        <v>2100</v>
      </c>
      <c r="W41" s="899" t="s">
        <v>2100</v>
      </c>
      <c r="X41" s="899"/>
      <c r="Y41" s="1056"/>
      <c r="Z41" s="902" t="s">
        <v>2101</v>
      </c>
      <c r="AA41" s="902" t="s">
        <v>2101</v>
      </c>
      <c r="AB41" s="902" t="s">
        <v>2101</v>
      </c>
      <c r="AC41" s="902" t="s">
        <v>2101</v>
      </c>
      <c r="AD41" s="902"/>
    </row>
    <row customHeight="1" ht="27">
      <c r="A42" s="901"/>
      <c r="B42" s="955">
        <v>25</v>
      </c>
      <c r="C42" s="899" t="s">
        <v>2102</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2103</v>
      </c>
      <c r="P42" s="1013" t="s">
        <v>2089</v>
      </c>
      <c r="Q42" s="1013" t="s">
        <v>2103</v>
      </c>
      <c r="R42" s="1013" t="s">
        <v>2089</v>
      </c>
      <c r="S42" s="1013"/>
      <c r="T42" s="899" t="s">
        <v>2104</v>
      </c>
      <c r="U42" s="899" t="s">
        <v>2104</v>
      </c>
      <c r="V42" s="899" t="s">
        <v>2104</v>
      </c>
      <c r="W42" s="899" t="s">
        <v>2104</v>
      </c>
      <c r="X42" s="899"/>
      <c r="Y42" s="1056"/>
      <c r="Z42" s="902" t="s">
        <v>2105</v>
      </c>
      <c r="AA42" s="902" t="s">
        <v>2105</v>
      </c>
      <c r="AB42" s="902" t="s">
        <v>2105</v>
      </c>
      <c r="AC42" s="902" t="s">
        <v>2105</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2106</v>
      </c>
      <c r="P43" s="1013" t="s">
        <v>748</v>
      </c>
      <c r="Q43" s="1013" t="s">
        <v>2106</v>
      </c>
      <c r="R43" s="1013" t="s">
        <v>748</v>
      </c>
      <c r="S43" s="1013"/>
      <c r="T43" s="899" t="s">
        <v>2107</v>
      </c>
      <c r="U43" s="899" t="s">
        <v>2107</v>
      </c>
      <c r="V43" s="899" t="s">
        <v>2107</v>
      </c>
      <c r="W43" s="899" t="s">
        <v>2107</v>
      </c>
      <c r="X43" s="899"/>
      <c r="Y43" s="1056"/>
      <c r="Z43" s="902" t="s">
        <v>2108</v>
      </c>
      <c r="AA43" s="902" t="s">
        <v>2108</v>
      </c>
      <c r="AB43" s="902" t="s">
        <v>2108</v>
      </c>
      <c r="AC43" s="902" t="s">
        <v>2108</v>
      </c>
      <c r="AD43" s="902"/>
    </row>
    <row customHeight="1" ht="27">
      <c r="A44" s="901"/>
      <c r="B44" s="955">
        <v>27</v>
      </c>
      <c r="C44" s="899" t="s">
        <v>2109</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2110</v>
      </c>
      <c r="P44" s="1013" t="s">
        <v>2111</v>
      </c>
      <c r="Q44" s="1013" t="s">
        <v>2110</v>
      </c>
      <c r="R44" s="1013" t="s">
        <v>2111</v>
      </c>
      <c r="S44" s="1013"/>
      <c r="T44" s="899" t="s">
        <v>2100</v>
      </c>
      <c r="U44" s="899" t="s">
        <v>2100</v>
      </c>
      <c r="V44" s="899" t="s">
        <v>2100</v>
      </c>
      <c r="W44" s="899" t="s">
        <v>2100</v>
      </c>
      <c r="X44" s="899"/>
      <c r="Y44" s="1056"/>
      <c r="Z44" s="902" t="s">
        <v>2112</v>
      </c>
      <c r="AA44" s="902" t="s">
        <v>2112</v>
      </c>
      <c r="AB44" s="902" t="s">
        <v>2112</v>
      </c>
      <c r="AC44" s="902" t="s">
        <v>2112</v>
      </c>
      <c r="AD44" s="902"/>
    </row>
    <row customHeight="1" ht="27">
      <c r="A45" s="901"/>
      <c r="B45" s="955">
        <v>28</v>
      </c>
      <c r="C45" s="899" t="s">
        <v>2113</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2114</v>
      </c>
      <c r="P45" s="1013" t="s">
        <v>2115</v>
      </c>
      <c r="Q45" s="1013" t="s">
        <v>2114</v>
      </c>
      <c r="R45" s="1013" t="s">
        <v>2115</v>
      </c>
      <c r="S45" s="1013"/>
      <c r="T45" s="899" t="s">
        <v>2104</v>
      </c>
      <c r="U45" s="899" t="s">
        <v>2104</v>
      </c>
      <c r="V45" s="899" t="s">
        <v>2104</v>
      </c>
      <c r="W45" s="899" t="s">
        <v>2104</v>
      </c>
      <c r="X45" s="899"/>
      <c r="Y45" s="1056"/>
      <c r="Z45" s="902" t="s">
        <v>2116</v>
      </c>
      <c r="AA45" s="902" t="s">
        <v>2116</v>
      </c>
      <c r="AB45" s="902" t="s">
        <v>2116</v>
      </c>
      <c r="AC45" s="902" t="s">
        <v>2116</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2117</v>
      </c>
      <c r="P46" s="1013" t="s">
        <v>2095</v>
      </c>
      <c r="Q46" s="1013" t="s">
        <v>2117</v>
      </c>
      <c r="R46" s="1013" t="s">
        <v>2095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2118</v>
      </c>
      <c r="V46" s="899" t="s">
        <v>2118</v>
      </c>
      <c r="W46" s="899" t="s">
        <v>2118</v>
      </c>
      <c r="X46" s="899"/>
      <c r="Y46" s="1056"/>
      <c r="Z46" s="902" t="s">
        <v>2119</v>
      </c>
      <c r="AA46" s="902" t="s">
        <v>2120</v>
      </c>
      <c r="AB46" s="902" t="s">
        <v>2120</v>
      </c>
      <c r="AC46" s="902" t="s">
        <v>2120</v>
      </c>
      <c r="AD46" s="902"/>
    </row>
    <row customHeight="1" ht="54">
      <c r="A47" s="901"/>
      <c r="B47" s="955">
        <v>30</v>
      </c>
      <c r="C47" s="899" t="s">
        <v>2121</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2122</v>
      </c>
      <c r="P47" s="1013" t="s">
        <v>2099</v>
      </c>
      <c r="Q47" s="1013" t="s">
        <v>2122</v>
      </c>
      <c r="R47" s="1013" t="s">
        <v>2099</v>
      </c>
      <c r="S47" s="1013"/>
      <c r="T47" s="899" t="s">
        <v>2123</v>
      </c>
      <c r="U47" s="899" t="s">
        <v>2123</v>
      </c>
      <c r="V47" s="899" t="s">
        <v>2123</v>
      </c>
      <c r="W47" s="899" t="s">
        <v>2123</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2106</v>
      </c>
      <c r="Q48" s="1013" t="s">
        <v>2124</v>
      </c>
      <c r="R48" s="1013" t="s">
        <v>2106</v>
      </c>
      <c r="S48" s="1013"/>
      <c r="T48" s="899"/>
      <c r="U48" s="899" t="s">
        <v>2125</v>
      </c>
      <c r="V48" s="899" t="s">
        <v>2126</v>
      </c>
      <c r="W48" s="899" t="s">
        <v>2126</v>
      </c>
      <c r="X48" s="899"/>
      <c r="Y48" s="1056"/>
      <c r="Z48" s="902"/>
      <c r="AA48" s="905" t="s">
        <v>2120</v>
      </c>
      <c r="AB48" s="905" t="s">
        <v>2120</v>
      </c>
      <c r="AC48" s="905" t="s">
        <v>2120</v>
      </c>
      <c r="AD48" s="902"/>
    </row>
    <row customHeight="1" ht="54">
      <c r="A49" s="901"/>
      <c r="B49" s="955">
        <v>32</v>
      </c>
      <c r="C49" s="899" t="s">
        <v>2127</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2110</v>
      </c>
      <c r="Q49" s="1013" t="s">
        <v>2128</v>
      </c>
      <c r="R49" s="1013" t="s">
        <v>2110</v>
      </c>
      <c r="S49" s="1013"/>
      <c r="T49" s="899"/>
      <c r="U49" s="899" t="s">
        <v>2123</v>
      </c>
      <c r="V49" s="899" t="s">
        <v>2123</v>
      </c>
      <c r="W49" s="899" t="s">
        <v>2123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2124</v>
      </c>
      <c r="P50" s="1013" t="s">
        <v>2117</v>
      </c>
      <c r="Q50" s="1013" t="s">
        <v>2129</v>
      </c>
      <c r="R50" s="1013" t="s">
        <v>2117</v>
      </c>
      <c r="S50" s="1013"/>
      <c r="T50" s="899" t="s">
        <v>2130</v>
      </c>
      <c r="U50" s="899" t="s">
        <v>2131</v>
      </c>
      <c r="V50" s="899" t="s">
        <v>2132</v>
      </c>
      <c r="W50" s="899" t="s">
        <v>2133</v>
      </c>
      <c r="X50" s="899"/>
      <c r="Y50" s="1056"/>
      <c r="Z50" s="902" t="s">
        <v>2134</v>
      </c>
      <c r="AA50" s="905" t="s">
        <v>2135</v>
      </c>
      <c r="AB50" s="905" t="s">
        <v>2135</v>
      </c>
      <c r="AC50" s="905" t="s">
        <v>2135</v>
      </c>
      <c r="AD50" s="902"/>
    </row>
    <row customHeight="1" ht="27">
      <c r="A51" s="901"/>
      <c r="B51" s="955">
        <v>34</v>
      </c>
      <c r="C51" s="899" t="s">
        <v>2136</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2137</v>
      </c>
      <c r="U51" s="899"/>
      <c r="V51" s="899"/>
      <c r="W51" s="899"/>
      <c r="X51" s="899"/>
      <c r="Y51" s="1056"/>
      <c r="Z51" s="902"/>
      <c r="AA51" s="905"/>
      <c r="AB51" s="905"/>
      <c r="AC51" s="905"/>
      <c r="AD51" s="902"/>
    </row>
    <row customHeight="1" ht="36">
      <c r="A52" s="901"/>
      <c r="B52" s="955">
        <v>35</v>
      </c>
      <c r="C52" s="899" t="s">
        <v>2030</v>
      </c>
      <c r="D52" s="1023" t="s">
        <v>2030</v>
      </c>
      <c r="E52" s="899" t="s">
        <v>2030</v>
      </c>
      <c r="F52" s="899" t="s">
        <v>2030</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2138</v>
      </c>
      <c r="U52" s="899" t="s">
        <v>2139</v>
      </c>
      <c r="V52" s="899" t="s">
        <v>2140</v>
      </c>
      <c r="W52" s="899" t="s">
        <v>2141</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327</v>
      </c>
      <c r="Q53" s="1013" t="s">
        <v>327</v>
      </c>
      <c r="R53" s="1013" t="s">
        <v>327</v>
      </c>
      <c r="S53" s="1013"/>
      <c r="T53" s="899" t="s">
        <v>2142</v>
      </c>
      <c r="U53" s="899" t="s">
        <v>2142</v>
      </c>
      <c r="V53" s="899" t="s">
        <v>2142</v>
      </c>
      <c r="W53" s="899" t="s">
        <v>2142</v>
      </c>
      <c r="X53" s="899"/>
      <c r="Y53" s="1056"/>
      <c r="Z53" s="902"/>
      <c r="AA53" s="905"/>
      <c r="AB53" s="902"/>
      <c r="AC53" s="902"/>
      <c r="AD53" s="902"/>
    </row>
    <row customHeight="1" ht="18">
      <c r="A54" s="901"/>
      <c r="B54" s="955">
        <v>37</v>
      </c>
      <c r="C54" s="899" t="s">
        <v>2036</v>
      </c>
      <c r="D54" s="1023" t="s">
        <v>2036</v>
      </c>
      <c r="E54" s="899" t="s">
        <v>2036</v>
      </c>
      <c r="F54" s="899" t="s">
        <v>2036</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115</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2143</v>
      </c>
      <c r="V55" s="899" t="s">
        <v>2143</v>
      </c>
      <c r="W55" s="899" t="s">
        <v>2143</v>
      </c>
      <c r="X55" s="899"/>
      <c r="Y55" s="1056"/>
      <c r="Z55" s="902" t="s">
        <v>2144</v>
      </c>
      <c r="AA55" s="902" t="s">
        <v>2144</v>
      </c>
      <c r="AB55" s="902" t="s">
        <v>2144</v>
      </c>
      <c r="AC55" s="902" t="s">
        <v>2144</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2145</v>
      </c>
      <c r="V56" s="899" t="s">
        <v>2145</v>
      </c>
      <c r="W56" s="899" t="s">
        <v>2145</v>
      </c>
      <c r="X56" s="899"/>
      <c r="Y56" s="1056"/>
      <c r="Z56" s="902" t="s">
        <v>761</v>
      </c>
      <c r="AA56" s="902" t="s">
        <v>761</v>
      </c>
      <c r="AB56" s="902" t="s">
        <v>761</v>
      </c>
      <c r="AC56" s="902" t="s">
        <v>761</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2146</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2147</v>
      </c>
      <c r="V57" s="899" t="s">
        <v>2147</v>
      </c>
      <c r="W57" s="899" t="s">
        <v>2147</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2148</v>
      </c>
      <c r="V58" s="899" t="s">
        <v>2148</v>
      </c>
      <c r="W58" s="899" t="s">
        <v>2148</v>
      </c>
      <c r="X58" s="899"/>
      <c r="Y58" s="1056"/>
      <c r="Z58" s="902"/>
      <c r="AA58" s="905"/>
      <c r="AB58" s="902"/>
      <c r="AC58" s="902"/>
      <c r="AD58" s="902"/>
    </row>
    <row customHeight="1" ht="36">
      <c r="A59" s="901"/>
      <c r="B59" s="955">
        <v>42</v>
      </c>
      <c r="C59" s="899">
        <v>3</v>
      </c>
      <c r="D59" s="1023" t="s">
        <v>2136</v>
      </c>
      <c r="E59" s="899" t="s">
        <v>2136</v>
      </c>
      <c r="F59" s="899" t="s">
        <v>2136</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115</v>
      </c>
      <c r="Q59" s="1013" t="s">
        <v>115</v>
      </c>
      <c r="R59" s="1013" t="s">
        <v>115</v>
      </c>
      <c r="S59" s="1013"/>
      <c r="T59" s="899"/>
      <c r="U59" s="899" t="s">
        <v>2149</v>
      </c>
      <c r="V59" s="899" t="s">
        <v>2150</v>
      </c>
      <c r="W59" s="899" t="s">
        <v>2151</v>
      </c>
      <c r="X59" s="899"/>
      <c r="Y59" s="1056"/>
      <c r="Z59" s="902"/>
      <c r="AA59" s="905"/>
      <c r="AB59" s="902"/>
      <c r="AC59" s="902"/>
      <c r="AD59" s="902"/>
    </row>
    <row customHeight="1" ht="81">
      <c r="A60" s="901"/>
      <c r="B60" s="955">
        <v>43</v>
      </c>
      <c r="C60" s="899" t="s">
        <v>2152</v>
      </c>
      <c r="D60" s="1023" t="s">
        <v>2152</v>
      </c>
      <c r="E60" s="899" t="s">
        <v>2152</v>
      </c>
      <c r="F60" s="899" t="s">
        <v>2152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2153</v>
      </c>
      <c r="AA60" s="905" t="s">
        <v>2154</v>
      </c>
      <c r="AB60" s="902" t="s">
        <v>2155</v>
      </c>
      <c r="AC60" s="902" t="s">
        <v>2154</v>
      </c>
      <c r="AD60" s="902"/>
    </row>
    <row customHeight="1" ht="9">
      <c r="A61" s="901"/>
      <c r="B61" s="955">
        <v>44</v>
      </c>
      <c r="C61" s="899"/>
      <c r="D61" s="1023" t="s">
        <v>2156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2157</v>
      </c>
      <c r="V61" s="899"/>
      <c r="W61" s="899"/>
      <c r="X61" s="899"/>
      <c r="Y61" s="1056"/>
      <c r="Z61" s="902"/>
      <c r="AA61" s="905"/>
      <c r="AB61" s="902"/>
      <c r="AC61" s="902"/>
      <c r="AD61" s="902"/>
    </row>
    <row customHeight="1" ht="9">
      <c r="A62" s="901"/>
      <c r="B62" s="955">
        <v>45</v>
      </c>
      <c r="C62" s="899"/>
      <c r="D62" s="1023" t="s">
        <v>2158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116</v>
      </c>
      <c r="Q62" s="1013"/>
      <c r="R62" s="1013"/>
      <c r="S62" s="1013"/>
      <c r="T62" s="899"/>
      <c r="U62" s="899" t="s">
        <v>2159</v>
      </c>
      <c r="V62" s="899"/>
      <c r="W62" s="899"/>
      <c r="X62" s="899"/>
      <c r="Y62" s="1056"/>
      <c r="Z62" s="902"/>
      <c r="AA62" s="905"/>
      <c r="AB62" s="902"/>
      <c r="AC62" s="902"/>
      <c r="AD62" s="902"/>
    </row>
    <row customHeight="1" ht="18">
      <c r="A63" s="901"/>
      <c r="B63" s="955">
        <v>46</v>
      </c>
      <c r="C63" s="899"/>
      <c r="D63" s="1023" t="s">
        <v>2160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153</v>
      </c>
      <c r="Q63" s="1013"/>
      <c r="R63" s="1013"/>
      <c r="S63" s="1013"/>
      <c r="T63" s="899"/>
      <c r="U63" s="899" t="s">
        <v>2161</v>
      </c>
      <c r="V63" s="899"/>
      <c r="W63" s="899"/>
      <c r="X63" s="899"/>
      <c r="Y63" s="1056"/>
      <c r="Z63" s="902"/>
      <c r="AA63" s="905"/>
      <c r="AB63" s="902"/>
      <c r="AC63" s="902"/>
      <c r="AD63" s="902"/>
    </row>
    <row customHeight="1" ht="18">
      <c r="A64" s="901"/>
      <c r="B64" s="955">
        <v>47</v>
      </c>
      <c r="C64" s="899"/>
      <c r="D64" s="1023" t="s">
        <v>2162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154</v>
      </c>
      <c r="Q64" s="1013"/>
      <c r="R64" s="1013"/>
      <c r="S64" s="1013"/>
      <c r="T64" s="899"/>
      <c r="U64" s="899" t="s">
        <v>2163</v>
      </c>
      <c r="V64" s="899"/>
      <c r="W64" s="899"/>
      <c r="X64" s="899"/>
      <c r="Y64" s="1056"/>
      <c r="Z64" s="902"/>
      <c r="AA64" s="905" t="s">
        <v>2164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2077</v>
      </c>
      <c r="Q65" s="1013"/>
      <c r="R65" s="1013"/>
      <c r="S65" s="1013"/>
      <c r="T65" s="899"/>
      <c r="U65" s="899" t="s">
        <v>2165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2081</v>
      </c>
      <c r="Q66" s="1013"/>
      <c r="R66" s="1013"/>
      <c r="S66" s="1013"/>
      <c r="T66" s="899"/>
      <c r="U66" s="899" t="s">
        <v>2166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2167</v>
      </c>
      <c r="Q67" s="1013"/>
      <c r="R67" s="1013"/>
      <c r="S67" s="1013"/>
      <c r="T67" s="899"/>
      <c r="U67" s="899" t="s">
        <v>2168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2169</v>
      </c>
      <c r="Q68" s="1013"/>
      <c r="R68" s="1013"/>
      <c r="S68" s="1013"/>
      <c r="T68" s="899"/>
      <c r="U68" s="899" t="s">
        <v>2170</v>
      </c>
      <c r="V68" s="899"/>
      <c r="W68" s="899"/>
      <c r="X68" s="899"/>
      <c r="Y68" s="1056"/>
      <c r="Z68" s="902"/>
      <c r="AA68" s="905"/>
      <c r="AB68" s="902"/>
      <c r="AC68" s="902"/>
      <c r="AD68" s="902"/>
    </row>
    <row customHeight="1" ht="9">
      <c r="A69" s="901"/>
      <c r="B69" s="955">
        <v>52</v>
      </c>
      <c r="C69" s="899"/>
      <c r="D69" s="1023" t="s">
        <v>2171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155</v>
      </c>
      <c r="Q69" s="1013"/>
      <c r="R69" s="1013"/>
      <c r="S69" s="1013"/>
      <c r="T69" s="899"/>
      <c r="U69" s="899" t="s">
        <v>2172</v>
      </c>
      <c r="V69" s="899"/>
      <c r="W69" s="899"/>
      <c r="X69" s="899"/>
      <c r="Y69" s="1056"/>
      <c r="Z69" s="902"/>
      <c r="AA69" s="905"/>
      <c r="AB69" s="902"/>
      <c r="AC69" s="902"/>
      <c r="AD69" s="902"/>
    </row>
    <row customHeight="1" ht="27">
      <c r="A70" s="901"/>
      <c r="B70" s="955">
        <v>53</v>
      </c>
      <c r="C70" s="899"/>
      <c r="D70" s="1023"/>
      <c r="E70" s="899" t="s">
        <v>2156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2173</v>
      </c>
      <c r="W70" s="899"/>
      <c r="X70" s="899"/>
      <c r="Y70" s="1056"/>
      <c r="Z70" s="902"/>
      <c r="AA70" s="905"/>
      <c r="AB70" s="902"/>
      <c r="AC70" s="902"/>
      <c r="AD70" s="902"/>
    </row>
    <row customHeight="1" ht="36">
      <c r="A71" s="901"/>
      <c r="B71" s="955">
        <v>54</v>
      </c>
      <c r="C71" s="899"/>
      <c r="D71" s="1023"/>
      <c r="E71" s="899" t="s">
        <v>2158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116</v>
      </c>
      <c r="R71" s="1013"/>
      <c r="S71" s="1013"/>
      <c r="T71" s="899"/>
      <c r="U71" s="899"/>
      <c r="V71" s="899" t="s">
        <v>2174</v>
      </c>
      <c r="W71" s="899"/>
      <c r="X71" s="899"/>
      <c r="Y71" s="1056"/>
      <c r="Z71" s="902"/>
      <c r="AA71" s="905"/>
      <c r="AB71" s="902"/>
      <c r="AC71" s="902"/>
      <c r="AD71" s="902"/>
    </row>
    <row customHeight="1" ht="27">
      <c r="A72" s="901"/>
      <c r="B72" s="955">
        <v>55</v>
      </c>
      <c r="C72" s="899"/>
      <c r="D72" s="1023"/>
      <c r="E72" s="899" t="s">
        <v>2160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153</v>
      </c>
      <c r="R72" s="1013"/>
      <c r="S72" s="1013"/>
      <c r="T72" s="899"/>
      <c r="U72" s="899"/>
      <c r="V72" s="899" t="s">
        <v>2175</v>
      </c>
      <c r="W72" s="899"/>
      <c r="X72" s="899"/>
      <c r="Y72" s="1056"/>
      <c r="Z72" s="902"/>
      <c r="AA72" s="905"/>
      <c r="AB72" s="902"/>
      <c r="AC72" s="902"/>
      <c r="AD72" s="902"/>
    </row>
    <row customHeight="1" ht="36">
      <c r="A73" s="901"/>
      <c r="B73" s="955">
        <v>56</v>
      </c>
      <c r="C73" s="899"/>
      <c r="D73" s="1023"/>
      <c r="E73" s="899" t="s">
        <v>2162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154</v>
      </c>
      <c r="R73" s="1013"/>
      <c r="S73" s="1013"/>
      <c r="T73" s="899"/>
      <c r="U73" s="899"/>
      <c r="V73" s="899" t="s">
        <v>2176</v>
      </c>
      <c r="W73" s="899"/>
      <c r="X73" s="899"/>
      <c r="Y73" s="1056"/>
      <c r="Z73" s="902"/>
      <c r="AA73" s="905"/>
      <c r="AB73" s="902"/>
      <c r="AC73" s="902"/>
      <c r="AD73" s="902"/>
    </row>
    <row customHeight="1" ht="18">
      <c r="A74" s="901"/>
      <c r="B74" s="955">
        <v>57</v>
      </c>
      <c r="C74" s="899"/>
      <c r="D74" s="1023"/>
      <c r="E74" s="899" t="s">
        <v>2171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155</v>
      </c>
      <c r="R74" s="1013"/>
      <c r="S74" s="1013"/>
      <c r="T74" s="899"/>
      <c r="U74" s="899"/>
      <c r="V74" s="899" t="s">
        <v>2177</v>
      </c>
      <c r="W74" s="899"/>
      <c r="X74" s="899"/>
      <c r="Y74" s="1056"/>
      <c r="Z74" s="902"/>
      <c r="AA74" s="905"/>
      <c r="AB74" s="902"/>
      <c r="AC74" s="902"/>
      <c r="AD74" s="902"/>
    </row>
    <row customHeight="1" ht="18">
      <c r="A75" s="901"/>
      <c r="B75" s="955">
        <v>58</v>
      </c>
      <c r="C75" s="899"/>
      <c r="D75" s="1023"/>
      <c r="E75" s="899"/>
      <c r="F75" s="899" t="s">
        <v>2156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2178</v>
      </c>
      <c r="X75" s="899"/>
      <c r="Y75" s="1056"/>
      <c r="Z75" s="902"/>
      <c r="AA75" s="905"/>
      <c r="AB75" s="902"/>
      <c r="AC75" s="902"/>
      <c r="AD75" s="902"/>
    </row>
    <row customHeight="1" ht="36">
      <c r="A76" s="901"/>
      <c r="B76" s="955">
        <v>59</v>
      </c>
      <c r="C76" s="899"/>
      <c r="D76" s="1023"/>
      <c r="E76" s="899"/>
      <c r="F76" s="899" t="s">
        <v>2158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116</v>
      </c>
      <c r="S76" s="1013"/>
      <c r="T76" s="899"/>
      <c r="U76" s="899"/>
      <c r="V76" s="899"/>
      <c r="W76" s="899" t="s">
        <v>2179</v>
      </c>
      <c r="X76" s="899"/>
      <c r="Y76" s="1056"/>
      <c r="Z76" s="902"/>
      <c r="AA76" s="905"/>
      <c r="AB76" s="902"/>
      <c r="AC76" s="902"/>
      <c r="AD76" s="902"/>
    </row>
    <row customHeight="1" ht="18">
      <c r="A77" s="901"/>
      <c r="B77" s="955">
        <v>60</v>
      </c>
      <c r="C77" s="899"/>
      <c r="D77" s="1023"/>
      <c r="E77" s="899"/>
      <c r="F77" s="899" t="s">
        <v>2160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153</v>
      </c>
      <c r="S77" s="1013"/>
      <c r="T77" s="899"/>
      <c r="U77" s="899"/>
      <c r="V77" s="899"/>
      <c r="W77" s="899" t="s">
        <v>2180</v>
      </c>
      <c r="X77" s="899"/>
      <c r="Y77" s="1056"/>
      <c r="Z77" s="902"/>
      <c r="AA77" s="905"/>
      <c r="AB77" s="902"/>
      <c r="AC77" s="902"/>
      <c r="AD77" s="902"/>
    </row>
    <row customHeight="1" ht="72">
      <c r="A78" s="901"/>
      <c r="B78" s="955">
        <v>61</v>
      </c>
      <c r="C78" s="899" t="s">
        <v>2156</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2181</v>
      </c>
      <c r="AA78" s="905"/>
      <c r="AB78" s="902"/>
      <c r="AC78" s="902"/>
      <c r="AD78" s="902"/>
    </row>
    <row customHeight="1" ht="36">
      <c r="A79" s="901"/>
      <c r="B79" s="955">
        <v>62</v>
      </c>
      <c r="C79" s="899" t="s">
        <v>2158</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116</v>
      </c>
      <c r="P79" s="1013"/>
      <c r="Q79" s="1013"/>
      <c r="R79" s="1013"/>
      <c r="S79" s="1013"/>
      <c r="T79" s="899" t="s">
        <v>2182</v>
      </c>
      <c r="U79" s="899"/>
      <c r="V79" s="899"/>
      <c r="W79" s="899"/>
      <c r="X79" s="899"/>
      <c r="Y79" s="1056"/>
      <c r="Z79" s="902" t="s">
        <v>2183</v>
      </c>
      <c r="AA79" s="905"/>
      <c r="AB79" s="902"/>
      <c r="AC79" s="902"/>
      <c r="AD79" s="902"/>
    </row>
    <row customHeight="1" ht="45">
      <c r="A80" s="901"/>
      <c r="B80" s="955">
        <v>63</v>
      </c>
      <c r="C80" s="899" t="s">
        <v>2160</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153</v>
      </c>
      <c r="P80" s="1013"/>
      <c r="Q80" s="1013"/>
      <c r="R80" s="1013"/>
      <c r="S80" s="1013"/>
      <c r="T80" s="899" t="s">
        <v>2184</v>
      </c>
      <c r="U80" s="899"/>
      <c r="V80" s="899"/>
      <c r="W80" s="899"/>
      <c r="X80" s="899"/>
      <c r="Y80" s="1056"/>
      <c r="Z80" s="902" t="s">
        <v>2185</v>
      </c>
      <c r="AA80" s="905"/>
      <c r="AB80" s="902"/>
      <c r="AC80" s="902"/>
      <c r="AD80" s="902"/>
    </row>
    <row customHeight="1" ht="36">
      <c r="A81" s="901"/>
      <c r="B81" s="955">
        <v>64</v>
      </c>
      <c r="C81" s="899" t="s">
        <v>2162</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2068</v>
      </c>
      <c r="P81" s="1013"/>
      <c r="Q81" s="1013"/>
      <c r="R81" s="1013"/>
      <c r="S81" s="1013"/>
      <c r="T81" s="899" t="s">
        <v>2186</v>
      </c>
      <c r="U81" s="899"/>
      <c r="V81" s="899"/>
      <c r="W81" s="899"/>
      <c r="X81" s="899"/>
      <c r="Y81" s="1056"/>
      <c r="Z81" s="902" t="s">
        <v>2187</v>
      </c>
      <c r="AA81" s="905"/>
      <c r="AB81" s="902"/>
      <c r="AC81" s="902"/>
      <c r="AD81" s="902"/>
    </row>
    <row customHeight="1" ht="90">
      <c r="A82" s="901"/>
      <c r="B82" s="955">
        <v>65</v>
      </c>
      <c r="C82" s="899" t="s">
        <v>2171</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154</v>
      </c>
      <c r="P82" s="1013"/>
      <c r="Q82" s="1013"/>
      <c r="R82" s="1013"/>
      <c r="S82" s="1013"/>
      <c r="T82" s="899" t="s">
        <v>2188</v>
      </c>
      <c r="U82" s="899"/>
      <c r="V82" s="899"/>
      <c r="W82" s="899"/>
      <c r="X82" s="899"/>
      <c r="Y82" s="1056"/>
      <c r="Z82" s="902" t="s">
        <v>2189</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2077</v>
      </c>
      <c r="P83" s="1013"/>
      <c r="Q83" s="1013"/>
      <c r="R83" s="1013"/>
      <c r="S83" s="1013"/>
      <c r="T83" s="899" t="s">
        <v>2190</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2191</v>
      </c>
      <c r="P84" s="1013"/>
      <c r="Q84" s="1013"/>
      <c r="R84" s="1013"/>
      <c r="S84" s="1013"/>
      <c r="T84" s="899" t="s">
        <v>2192</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2081</v>
      </c>
      <c r="P85" s="1013"/>
      <c r="Q85" s="1013"/>
      <c r="R85" s="1013"/>
      <c r="S85" s="1013"/>
      <c r="T85" s="899" t="s">
        <v>2193</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2194</v>
      </c>
      <c r="P86" s="1013"/>
      <c r="Q86" s="1013"/>
      <c r="R86" s="1013"/>
      <c r="S86" s="1013"/>
      <c r="T86" s="899" t="s">
        <v>2195</v>
      </c>
      <c r="U86" s="899"/>
      <c r="V86" s="899"/>
      <c r="W86" s="899"/>
      <c r="X86" s="899"/>
      <c r="Y86" s="1056"/>
      <c r="Z86" s="902"/>
      <c r="AA86" s="905"/>
      <c r="AB86" s="902"/>
      <c r="AC86" s="902"/>
      <c r="AD86" s="902"/>
    </row>
    <row customHeight="1" ht="36">
      <c r="A87" s="901"/>
      <c r="B87" s="955">
        <v>70</v>
      </c>
      <c r="C87" s="899" t="s">
        <v>2196</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155</v>
      </c>
      <c r="P87" s="1013"/>
      <c r="Q87" s="1013"/>
      <c r="R87" s="1013"/>
      <c r="S87" s="1013"/>
      <c r="T87" s="899" t="s">
        <v>2197</v>
      </c>
      <c r="U87" s="899"/>
      <c r="V87" s="899"/>
      <c r="W87" s="899"/>
      <c r="X87" s="899"/>
      <c r="Y87" s="1056"/>
      <c r="Z87" s="902"/>
      <c r="AA87" s="905"/>
      <c r="AB87" s="902"/>
      <c r="AC87" s="902"/>
      <c r="AD87" s="902"/>
    </row>
    <row customHeight="1" ht="18">
      <c r="A88" s="901"/>
      <c r="B88" s="955">
        <v>71</v>
      </c>
      <c r="C88" s="899" t="s">
        <v>2198</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156</v>
      </c>
      <c r="P88" s="1013"/>
      <c r="Q88" s="1013"/>
      <c r="R88" s="1013"/>
      <c r="S88" s="1013"/>
      <c r="T88" s="899" t="s">
        <v>669</v>
      </c>
      <c r="U88" s="899"/>
      <c r="V88" s="899"/>
      <c r="W88" s="899"/>
      <c r="X88" s="899"/>
      <c r="Y88" s="1056"/>
      <c r="Z88" s="902"/>
      <c r="AA88" s="905"/>
      <c r="AB88" s="902"/>
      <c r="AC88" s="902"/>
      <c r="AD88" s="902"/>
    </row>
    <row customHeight="1" ht="18">
      <c r="A89" s="901"/>
      <c r="B89" s="955">
        <v>72</v>
      </c>
      <c r="C89" s="899" t="s">
        <v>2199</v>
      </c>
      <c r="D89" s="1023" t="s">
        <v>2196</v>
      </c>
      <c r="E89" s="899" t="s">
        <v>2196</v>
      </c>
      <c r="F89" s="899" t="s">
        <v>2162</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157</v>
      </c>
      <c r="P89" s="1013" t="s">
        <v>156</v>
      </c>
      <c r="Q89" s="1013" t="s">
        <v>156</v>
      </c>
      <c r="R89" s="1013" t="s">
        <v>154</v>
      </c>
      <c r="S89" s="1013"/>
      <c r="T89" s="899" t="s">
        <v>677</v>
      </c>
      <c r="U89" s="899" t="s">
        <v>677</v>
      </c>
      <c r="V89" s="899" t="s">
        <v>677</v>
      </c>
      <c r="W89" s="899" t="s">
        <v>677</v>
      </c>
      <c r="X89" s="899"/>
      <c r="Y89" s="1056"/>
      <c r="Z89" s="902"/>
      <c r="AA89" s="905"/>
      <c r="AB89" s="902"/>
      <c r="AC89" s="902"/>
      <c r="AD89" s="902"/>
    </row>
    <row customHeight="1" ht="27">
      <c r="A90" s="901"/>
      <c r="B90" s="955">
        <v>73</v>
      </c>
      <c r="C90" s="899" t="s">
        <v>2200</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158</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2198</v>
      </c>
      <c r="E91" s="899" t="s">
        <v>2198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157</v>
      </c>
      <c r="Q91" s="1013" t="s">
        <v>157</v>
      </c>
      <c r="R91" s="1013"/>
      <c r="S91" s="1013"/>
      <c r="T91" s="899"/>
      <c r="U91" s="899" t="s">
        <v>2201</v>
      </c>
      <c r="V91" s="899" t="s">
        <v>2201</v>
      </c>
      <c r="W91" s="899"/>
      <c r="X91" s="899"/>
      <c r="Y91" s="1056"/>
      <c r="Z91" s="902"/>
      <c r="AA91" s="905"/>
      <c r="AB91" s="902"/>
      <c r="AC91" s="902"/>
      <c r="AD91" s="902"/>
    </row>
    <row customHeight="1" ht="27">
      <c r="A92" s="901"/>
      <c r="B92" s="955">
        <v>75</v>
      </c>
      <c r="C92" s="899"/>
      <c r="D92" s="1023" t="s">
        <v>2199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158</v>
      </c>
      <c r="Q92" s="1013"/>
      <c r="R92" s="1013"/>
      <c r="S92" s="1013"/>
      <c r="T92" s="899"/>
      <c r="U92" s="899" t="s">
        <v>2202</v>
      </c>
      <c r="V92" s="899"/>
      <c r="W92" s="899"/>
      <c r="X92" s="899"/>
      <c r="Y92" s="1056"/>
      <c r="Z92" s="902"/>
      <c r="AA92" s="905" t="s">
        <v>2203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2109</v>
      </c>
      <c r="Q93" s="1013"/>
      <c r="R93" s="1013"/>
      <c r="S93" s="1013"/>
      <c r="T93" s="899"/>
      <c r="U93" s="899" t="s">
        <v>2204</v>
      </c>
      <c r="V93" s="899"/>
      <c r="W93" s="899"/>
      <c r="X93" s="899"/>
      <c r="Y93" s="1056"/>
      <c r="Z93" s="902"/>
      <c r="AA93" s="905" t="s">
        <v>2205</v>
      </c>
      <c r="AB93" s="902"/>
      <c r="AC93" s="902"/>
      <c r="AD93" s="902"/>
    </row>
    <row customHeight="1" ht="45">
      <c r="A94" s="901"/>
      <c r="B94" s="955">
        <v>77</v>
      </c>
      <c r="C94" s="899"/>
      <c r="D94" s="1023" t="s">
        <v>2200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2206</v>
      </c>
      <c r="V94" s="899"/>
      <c r="W94" s="899"/>
      <c r="X94" s="899"/>
      <c r="Y94" s="1056"/>
      <c r="Z94" s="902"/>
      <c r="AA94" s="905" t="s">
        <v>2207</v>
      </c>
      <c r="AB94" s="902"/>
      <c r="AC94" s="902"/>
      <c r="AD94" s="902"/>
    </row>
    <row customHeight="1" ht="99">
      <c r="A95" s="901"/>
      <c r="B95" s="955">
        <v>78</v>
      </c>
      <c r="C95" s="899" t="s">
        <v>2208</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1465</v>
      </c>
      <c r="P95" s="1013"/>
      <c r="Q95" s="1013"/>
      <c r="R95" s="1013"/>
      <c r="S95" s="1013"/>
      <c r="T95" s="899" t="s">
        <v>2209</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1471</v>
      </c>
      <c r="P96" s="1013"/>
      <c r="Q96" s="1013"/>
      <c r="R96" s="1013"/>
      <c r="S96" s="1013"/>
      <c r="T96" s="899" t="s">
        <v>2210</v>
      </c>
      <c r="U96" s="899"/>
      <c r="V96" s="899"/>
      <c r="W96" s="899"/>
      <c r="X96" s="899"/>
      <c r="Y96" s="1056"/>
      <c r="Z96" s="902" t="s">
        <v>2211</v>
      </c>
      <c r="AA96" s="905"/>
      <c r="AB96" s="902"/>
      <c r="AC96" s="902"/>
      <c r="AD96" s="902"/>
    </row>
    <row customHeight="1" ht="63">
      <c r="A97" s="901"/>
      <c r="B97" s="955">
        <v>80</v>
      </c>
      <c r="C97" s="899" t="s">
        <v>2212</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1483</v>
      </c>
      <c r="P97" s="1013"/>
      <c r="Q97" s="1013"/>
      <c r="R97" s="1013"/>
      <c r="S97" s="1013"/>
      <c r="T97" s="899" t="s">
        <v>2213</v>
      </c>
      <c r="U97" s="899"/>
      <c r="V97" s="899"/>
      <c r="W97" s="899"/>
      <c r="X97" s="899"/>
      <c r="Y97" s="1056"/>
      <c r="Z97" s="902" t="s">
        <v>2214</v>
      </c>
      <c r="AA97" s="905"/>
      <c r="AB97" s="902"/>
      <c r="AC97" s="902"/>
      <c r="AD97" s="902"/>
    </row>
    <row customHeight="1" ht="63">
      <c r="A98" s="901"/>
      <c r="B98" s="955">
        <v>81</v>
      </c>
      <c r="C98" s="899" t="s">
        <v>2215</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1497</v>
      </c>
      <c r="P98" s="1013"/>
      <c r="Q98" s="1013"/>
      <c r="R98" s="1013"/>
      <c r="S98" s="1013"/>
      <c r="T98" s="899" t="s">
        <v>2216</v>
      </c>
      <c r="U98" s="899"/>
      <c r="V98" s="899"/>
      <c r="W98" s="899"/>
      <c r="X98" s="899"/>
      <c r="Y98" s="1056"/>
      <c r="Z98" s="902" t="s">
        <v>2214</v>
      </c>
      <c r="AA98" s="905"/>
      <c r="AB98" s="902"/>
      <c r="AC98" s="902"/>
      <c r="AD98" s="902"/>
    </row>
    <row customHeight="1" ht="90">
      <c r="A99" s="901"/>
      <c r="B99" s="955">
        <v>82</v>
      </c>
      <c r="C99" s="899" t="s">
        <v>2217</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1509</v>
      </c>
      <c r="P99" s="1013"/>
      <c r="Q99" s="1013"/>
      <c r="R99" s="1013"/>
      <c r="S99" s="1013"/>
      <c r="T99" s="899" t="s">
        <v>2218</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2219</v>
      </c>
      <c r="P100" s="1013"/>
      <c r="Q100" s="1013"/>
      <c r="R100" s="1013"/>
      <c r="S100" s="1013"/>
      <c r="T100" s="899" t="s">
        <v>2220</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2221</v>
      </c>
      <c r="P101" s="1013"/>
      <c r="Q101" s="1013"/>
      <c r="R101" s="1013"/>
      <c r="S101" s="1013"/>
      <c r="T101" s="899" t="s">
        <v>2222</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1661</v>
      </c>
      <c r="B148" s="901"/>
      <c r="C148" s="899" t="s">
        <v>2223</v>
      </c>
      <c r="D148" s="899" t="s">
        <v>1563</v>
      </c>
      <c r="E148" s="899" t="s">
        <v>1663</v>
      </c>
      <c r="F148" s="899" t="s">
        <v>2224</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D0B88-E0E8-EEC7-EB35-AD989543B8B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2.28125" hidden="1" customWidth="1"/>
    <col min="6" max="8" style="2791" width="12.28125" hidden="1" customWidth="1"/>
    <col min="9" max="9" style="3595" width="3.00390625" customWidth="1"/>
    <col min="10" max="11" style="3592" width="3.00390625" customWidth="1"/>
    <col min="12" max="12" style="359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7"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2227</v>
      </c>
      <c r="M5" s="2659"/>
      <c r="N5" s="2659"/>
      <c r="O5" s="2659"/>
      <c r="P5" s="2659"/>
      <c r="Q5" s="2659"/>
      <c r="R5" s="2659"/>
      <c r="S5" s="2659"/>
      <c r="T5" s="2659"/>
      <c r="U5" s="2659"/>
      <c r="V5" s="1299"/>
      <c r="AD5" s="1211">
        <v>64</v>
      </c>
    </row>
    <row customHeight="1" ht="14.699999999999998">
      <c r="J6" s="432"/>
      <c r="K6" s="432"/>
      <c r="L6" s="2660" t="str">
        <f>IF(org=0,"Не определено",org)</f>
        <v>ПАО "ОГК-2"</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7"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7" customFormat="1" customHeight="1" ht="24">
      <c r="A9" s="1424"/>
      <c r="B9" s="1424"/>
      <c r="C9" s="1424"/>
      <c r="D9" s="1424"/>
      <c r="E9" s="1424"/>
      <c r="F9" s="1424"/>
      <c r="G9" s="1424"/>
      <c r="H9" s="1424"/>
      <c r="L9" s="1332"/>
      <c r="M9" s="351" t="s">
        <v>426</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7"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7"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7"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88</v>
      </c>
      <c r="M15" s="2265" t="s">
        <v>431</v>
      </c>
      <c r="N15" s="357"/>
      <c r="O15" s="2330" t="s">
        <v>2228</v>
      </c>
      <c r="P15" s="2331"/>
      <c r="Q15" s="2331"/>
      <c r="R15" s="2331"/>
      <c r="S15" s="2331"/>
      <c r="T15" s="2331"/>
      <c r="U15" s="2332"/>
      <c r="V15" s="2333" t="s">
        <v>433</v>
      </c>
      <c r="W15" s="2336" t="s">
        <v>1149</v>
      </c>
      <c r="X15" s="2183"/>
      <c r="AD15" s="1211">
        <v>14</v>
      </c>
    </row>
    <row customHeight="1" ht="35.699999999999996">
      <c r="J16" s="432"/>
      <c r="K16" s="432"/>
      <c r="L16" s="2329"/>
      <c r="M16" s="2265"/>
      <c r="N16" s="1087"/>
      <c r="O16" s="2316" t="s">
        <v>436</v>
      </c>
      <c r="P16" s="2316" t="s">
        <v>437</v>
      </c>
      <c r="Q16" s="2318" t="s">
        <v>438</v>
      </c>
      <c r="R16" s="2319"/>
      <c r="S16" s="2318" t="s">
        <v>452</v>
      </c>
      <c r="T16" s="2325"/>
      <c r="U16" s="2319"/>
      <c r="V16" s="2334"/>
      <c r="W16" s="2337"/>
      <c r="X16" s="2183"/>
      <c r="AD16" s="1211">
        <v>34</v>
      </c>
    </row>
    <row customHeight="1" ht="35.699999999999996">
      <c r="A17" s="1426" t="s">
        <v>139</v>
      </c>
      <c r="B17" s="1426" t="s">
        <v>140</v>
      </c>
      <c r="C17" s="1426" t="s">
        <v>141</v>
      </c>
      <c r="D17" s="1426" t="s">
        <v>142</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356" customFormat="1" customHeight="1" ht="11.549999999999999">
      <c r="A18" s="1426"/>
      <c r="B18" s="1426"/>
      <c r="C18" s="1426"/>
      <c r="D18" s="1426"/>
      <c r="E18" s="1426"/>
      <c r="F18" s="1418"/>
      <c r="G18" s="1418"/>
      <c r="H18" s="1418"/>
      <c r="I18" s="1302"/>
      <c r="J18" s="1303"/>
      <c r="K18" s="1310">
        <v>1</v>
      </c>
      <c r="L18" s="1333" t="s">
        <v>114</v>
      </c>
      <c r="M18" s="1311" t="s">
        <v>102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173</v>
      </c>
      <c r="B19" s="1419" t="s">
        <v>174</v>
      </c>
      <c r="C19" s="1419" t="s">
        <v>175</v>
      </c>
      <c r="D19" s="1419" t="s">
        <v>176</v>
      </c>
      <c r="E19" s="1419"/>
      <c r="F19" s="1421"/>
      <c r="G19" s="1421"/>
      <c r="H19" s="1421"/>
      <c r="I19" s="417"/>
      <c r="J19" s="416"/>
      <c r="K19" s="411"/>
      <c r="L19" s="1349">
        <f>INDEX(PT_DIFFERENTIATION_NUM_NTAR,MATCH(A19,PT_DIFFERENTIATION_NTAR_ID,0))</f>
        <v>0</v>
      </c>
      <c r="M19" s="354" t="s">
        <v>128</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173</v>
      </c>
      <c r="B20" s="1419" t="s">
        <v>174</v>
      </c>
      <c r="C20" s="1419" t="s">
        <v>175</v>
      </c>
      <c r="D20" s="1419" t="s">
        <v>176</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173</v>
      </c>
      <c r="B21" s="1419" t="s">
        <v>174</v>
      </c>
      <c r="C21" s="1419" t="s">
        <v>175</v>
      </c>
      <c r="D21" s="1419" t="s">
        <v>176</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173</v>
      </c>
      <c r="B22" s="1419" t="s">
        <v>174</v>
      </c>
      <c r="C22" s="1419" t="s">
        <v>175</v>
      </c>
      <c r="D22" s="1419" t="s">
        <v>176</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173</v>
      </c>
      <c r="B23" s="1419" t="s">
        <v>174</v>
      </c>
      <c r="C23" s="1419" t="s">
        <v>175</v>
      </c>
      <c r="D23" s="1419" t="s">
        <v>176</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173</v>
      </c>
      <c r="B24" s="1419" t="s">
        <v>174</v>
      </c>
      <c r="C24" s="1419" t="s">
        <v>175</v>
      </c>
      <c r="D24" s="1419" t="s">
        <v>176</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173</v>
      </c>
      <c r="B25" s="1419" t="s">
        <v>174</v>
      </c>
      <c r="C25" s="1419" t="s">
        <v>175</v>
      </c>
      <c r="D25" s="1419" t="s">
        <v>176</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413</v>
      </c>
      <c r="Y25" s="567">
        <f>STRCHECKDATE(O26:W26)</f>
      </c>
      <c r="Z25" s="556"/>
      <c r="AA25" s="556" t="str">
        <f>IF(M25="","",M25)</f>
        <v/>
      </c>
      <c r="AB25" s="556"/>
      <c r="AC25" s="556"/>
      <c r="AD25" s="1211">
        <v>11</v>
      </c>
    </row>
    <row customHeight="1" ht="11.549999999999999">
      <c r="A26" s="1419" t="s">
        <v>173</v>
      </c>
      <c r="B26" s="1419" t="s">
        <v>174</v>
      </c>
      <c r="C26" s="1419" t="s">
        <v>175</v>
      </c>
      <c r="D26" s="1419" t="s">
        <v>176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173</v>
      </c>
      <c r="B27" s="1419" t="s">
        <v>174</v>
      </c>
      <c r="C27" s="1419" t="s">
        <v>175</v>
      </c>
      <c r="D27" s="1419" t="s">
        <v>176</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173</v>
      </c>
      <c r="B28" s="1419" t="s">
        <v>174</v>
      </c>
      <c r="C28" s="1419" t="s">
        <v>175</v>
      </c>
      <c r="D28" s="1419" t="s">
        <v>176</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173</v>
      </c>
      <c r="B29" s="1419" t="s">
        <v>174</v>
      </c>
      <c r="C29" s="1419" t="s">
        <v>175</v>
      </c>
      <c r="D29" s="1419" t="s">
        <v>176</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173</v>
      </c>
      <c r="B30" s="1419" t="s">
        <v>174</v>
      </c>
      <c r="C30" s="1419" t="s">
        <v>175</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173</v>
      </c>
      <c r="B31" s="1419" t="s">
        <v>174</v>
      </c>
      <c r="C31" s="1419"/>
      <c r="D31" s="1419"/>
      <c r="E31" s="1419" t="s">
        <v>2229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2230</v>
      </c>
      <c r="B32" s="1419"/>
      <c r="C32" s="1419"/>
      <c r="D32" s="1419"/>
      <c r="E32" s="1419" t="s">
        <v>109</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7" customFormat="1" customHeight="1" ht="11.549999999999999">
      <c r="A33" s="1419"/>
      <c r="B33" s="1419"/>
      <c r="C33" s="1419"/>
      <c r="D33" s="1419"/>
      <c r="E33" s="1419" t="s">
        <v>451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2231</v>
      </c>
      <c r="N35" s="2341"/>
      <c r="O35" s="2341"/>
      <c r="P35" s="2341"/>
      <c r="Q35" s="2341"/>
      <c r="R35" s="2341"/>
      <c r="S35" s="2341"/>
      <c r="T35" s="2341"/>
      <c r="U35" s="2341"/>
      <c r="V35" s="2341"/>
      <c r="W35" s="2341"/>
      <c r="X35" s="2341"/>
      <c r="AD35" s="1211">
        <v>27</v>
      </c>
    </row>
    <row customHeight="1" ht="109.19999999999999">
      <c r="H36" s="593"/>
      <c r="I36" s="1359"/>
      <c r="M36" s="2341" t="s">
        <v>2232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8BC4C-6FC8-0C68-E136-D90608B264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F2A88-DFF8-8478-161D-681340735C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355BA-9FB8-7538-9A51-2C7514DFF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5BAEE-3018-11BC-2968-33B35F5DBF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AE488-4139-EAE8-E318-89DEFE531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8C498-1CB8-A96E-2C84-9BD9622F0F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FDB23-2F88-91A5-D8DA-7AF1F00FE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E94A7-D0E6-190A-6F18-6F2AEBE152A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15278-87E8-D1B6-33C8-E63CFA222F85}" mc:Ignorable="x14ac xr xr2 xr3">
  <dimension ref="A1:E8"/>
  <sheetViews>
    <sheetView topLeftCell="A1" showGridLines="0" workbookViewId="0">
      <selection activeCell="A1" sqref="A1"/>
    </sheetView>
  </sheetViews>
  <sheetFormatPr customHeight="1" defaultRowHeight="11.25"/>
  <cols>
    <col min="1" max="1" style="2942" width="10.57421875" customWidth="1"/>
    <col min="2" max="2" style="2942" width="8.7109375" customWidth="1"/>
    <col min="3" max="3" style="2942" width="18.140625" customWidth="1"/>
    <col min="4" max="4" style="2942" width="12.57421875" customWidth="1"/>
  </cols>
  <sheetData>
    <row customHeight="1" ht="11.25">
      <c r="A1" s="2671" t="s">
        <v>2233</v>
      </c>
      <c r="B1" s="2672" t="s">
        <v>2234</v>
      </c>
      <c r="C1" s="2673" t="s">
        <v>2235</v>
      </c>
      <c r="D1" s="2674"/>
      <c r="E1" s="892" t="s">
        <v>2236</v>
      </c>
    </row>
    <row customHeight="1" ht="11.25">
      <c r="A2" s="2675"/>
      <c r="B2" s="821" t="s">
        <v>27</v>
      </c>
      <c r="C2" s="809"/>
      <c r="D2" s="820"/>
      <c r="E2" s="892"/>
    </row>
    <row customHeight="1" ht="11.25">
      <c r="A3" s="2676"/>
      <c r="B3" s="2677" t="s">
        <v>33</v>
      </c>
      <c r="C3" s="809"/>
      <c r="D3" s="820"/>
      <c r="E3" s="892"/>
    </row>
    <row customHeight="1" ht="11.25">
      <c r="A4" s="2678"/>
      <c r="B4" s="822" t="s">
        <v>1661</v>
      </c>
      <c r="C4" s="809"/>
      <c r="D4" s="820"/>
      <c r="E4" s="892"/>
    </row>
    <row customHeight="1" ht="11.25">
      <c r="A5" s="2679"/>
      <c r="B5" s="822" t="s">
        <v>1655</v>
      </c>
      <c r="C5" s="2680" t="s">
        <v>2000</v>
      </c>
      <c r="D5" s="2681" t="s">
        <v>2237</v>
      </c>
      <c r="E5" s="892"/>
    </row>
    <row s="2907" customFormat="1" customHeight="1" ht="11.25">
      <c r="A6" s="2682"/>
      <c r="B6" s="822" t="s">
        <v>1664</v>
      </c>
      <c r="C6" s="809"/>
      <c r="D6" s="820"/>
      <c r="E6" s="892"/>
    </row>
    <row customHeight="1" ht="11.25">
      <c r="A7" s="2683"/>
      <c r="B7" s="822" t="s">
        <v>1672</v>
      </c>
      <c r="C7" s="809"/>
      <c r="D7" s="820"/>
      <c r="E7" s="892"/>
    </row>
    <row customHeight="1" ht="11.25">
      <c r="A8" s="812"/>
      <c r="B8" s="822" t="s">
        <v>1667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FB0F8-AB58-C438-7058-FD5971DBC6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BBE1F-F008-FF08-A1B8-AD4629ADB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F1E8A-843D-8CC3-0F26-82C707A0D848}" mc:Ignorable="x14ac xr xr2 xr3">
  <sheetPr>
    <tabColor rgb="FFFFCC99"/>
  </sheetPr>
  <dimension ref="A1:I244"/>
  <sheetViews>
    <sheetView topLeftCell="A1" showGridLines="0" workbookViewId="0">
      <selection activeCell="A1" sqref="A1"/>
    </sheetView>
  </sheetViews>
  <sheetFormatPr defaultColWidth="9.140625" customHeight="1" defaultRowHeight="11.25"/>
  <cols>
    <col min="1" max="2" style="2907" width="9.140625"/>
    <col min="3" max="3" style="2907" width="20.7109375" customWidth="1"/>
    <col min="4" max="4" style="2907" width="25.140625" customWidth="1"/>
    <col min="5" max="9" style="2907" width="9.140625"/>
  </cols>
  <sheetData>
    <row customHeight="1" ht="11.25">
      <c r="A1" s="124" t="s">
        <v>2238</v>
      </c>
      <c r="B1" s="124" t="s">
        <v>2239</v>
      </c>
      <c r="C1" s="124" t="s">
        <v>2240</v>
      </c>
      <c r="D1" s="124" t="s">
        <v>2241</v>
      </c>
      <c r="E1" s="124" t="s">
        <v>2242</v>
      </c>
      <c r="F1" s="124" t="s">
        <v>2243</v>
      </c>
      <c r="G1" s="124" t="s">
        <v>2244</v>
      </c>
      <c r="H1" s="124" t="s">
        <v>2245</v>
      </c>
      <c r="I1" s="124" t="s">
        <v>2246</v>
      </c>
    </row>
    <row customHeight="1" ht="11.25">
      <c r="A2" s="5218" t="s">
        <v>2247</v>
      </c>
      <c r="B2" s="5218" t="s">
        <v>16</v>
      </c>
      <c r="C2" s="5218" t="s">
        <v>2248</v>
      </c>
      <c r="D2" s="5218" t="s">
        <v>2249</v>
      </c>
      <c r="E2" s="5218" t="s">
        <v>2250</v>
      </c>
      <c r="F2" s="5218" t="s">
        <v>2251</v>
      </c>
      <c r="G2" s="5218" t="s">
        <v>22</v>
      </c>
      <c r="H2" s="5218" t="s">
        <v>22</v>
      </c>
      <c r="I2" s="5218" t="s">
        <v>810</v>
      </c>
    </row>
    <row customHeight="1" ht="11.25">
      <c r="A3" s="5218" t="s">
        <v>2247</v>
      </c>
      <c r="B3" s="5218" t="s">
        <v>16</v>
      </c>
      <c r="C3" s="5218" t="s">
        <v>2252</v>
      </c>
      <c r="D3" s="5218" t="s">
        <v>2253</v>
      </c>
      <c r="E3" s="5218" t="s">
        <v>2254</v>
      </c>
      <c r="F3" s="5218" t="s">
        <v>2255</v>
      </c>
      <c r="G3" s="5218" t="s">
        <v>2256</v>
      </c>
      <c r="H3" s="5218" t="s">
        <v>22</v>
      </c>
      <c r="I3" s="5218" t="s">
        <v>810</v>
      </c>
    </row>
    <row customHeight="1" ht="11.25">
      <c r="A4" s="5218" t="s">
        <v>2247</v>
      </c>
      <c r="B4" s="5218" t="s">
        <v>16</v>
      </c>
      <c r="C4" s="5218" t="s">
        <v>2257</v>
      </c>
      <c r="D4" s="5218" t="s">
        <v>2258</v>
      </c>
      <c r="E4" s="5218" t="s">
        <v>2259</v>
      </c>
      <c r="F4" s="5218" t="s">
        <v>2260</v>
      </c>
      <c r="G4" s="5218" t="s">
        <v>2261</v>
      </c>
      <c r="H4" s="5218" t="s">
        <v>22</v>
      </c>
      <c r="I4" s="5218" t="s">
        <v>810</v>
      </c>
    </row>
    <row customHeight="1" ht="11.25">
      <c r="A5" s="5218" t="s">
        <v>2247</v>
      </c>
      <c r="B5" s="5218" t="s">
        <v>16</v>
      </c>
      <c r="C5" s="5218" t="s">
        <v>2262</v>
      </c>
      <c r="D5" s="5218" t="s">
        <v>2263</v>
      </c>
      <c r="E5" s="5218" t="s">
        <v>2264</v>
      </c>
      <c r="F5" s="5218" t="s">
        <v>2255</v>
      </c>
      <c r="G5" s="5218" t="s">
        <v>2265</v>
      </c>
      <c r="H5" s="5218" t="s">
        <v>22</v>
      </c>
      <c r="I5" s="5218" t="s">
        <v>810</v>
      </c>
    </row>
    <row customHeight="1" ht="11.25">
      <c r="A6" s="5218" t="s">
        <v>2247</v>
      </c>
      <c r="B6" s="5218" t="s">
        <v>16</v>
      </c>
      <c r="C6" s="5218" t="s">
        <v>2266</v>
      </c>
      <c r="D6" s="5218" t="s">
        <v>2267</v>
      </c>
      <c r="E6" s="5218" t="s">
        <v>2268</v>
      </c>
      <c r="F6" s="5218" t="s">
        <v>2269</v>
      </c>
      <c r="G6" s="5218" t="s">
        <v>2270</v>
      </c>
      <c r="H6" s="5218" t="s">
        <v>22</v>
      </c>
      <c r="I6" s="5218" t="s">
        <v>810</v>
      </c>
    </row>
    <row customHeight="1" ht="11.25">
      <c r="A7" s="5218" t="s">
        <v>2247</v>
      </c>
      <c r="B7" s="5218" t="s">
        <v>16</v>
      </c>
      <c r="C7" s="5218" t="s">
        <v>2271</v>
      </c>
      <c r="D7" s="5218" t="s">
        <v>2272</v>
      </c>
      <c r="E7" s="5218" t="s">
        <v>2268</v>
      </c>
      <c r="F7" s="5218" t="s">
        <v>2273</v>
      </c>
      <c r="G7" s="5218" t="s">
        <v>22</v>
      </c>
      <c r="H7" s="5218" t="s">
        <v>22</v>
      </c>
      <c r="I7" s="5218" t="s">
        <v>810</v>
      </c>
    </row>
    <row customHeight="1" ht="11.25">
      <c r="A8" s="5218" t="s">
        <v>2247</v>
      </c>
      <c r="B8" s="5218" t="s">
        <v>16</v>
      </c>
      <c r="C8" s="5218" t="s">
        <v>2274</v>
      </c>
      <c r="D8" s="5218" t="s">
        <v>2275</v>
      </c>
      <c r="E8" s="5218" t="s">
        <v>2276</v>
      </c>
      <c r="F8" s="5218" t="s">
        <v>2277</v>
      </c>
      <c r="G8" s="5218" t="s">
        <v>2278</v>
      </c>
      <c r="H8" s="5218" t="s">
        <v>22</v>
      </c>
      <c r="I8" s="5218" t="s">
        <v>810</v>
      </c>
    </row>
    <row customHeight="1" ht="11.25">
      <c r="A9" s="5218" t="s">
        <v>2247</v>
      </c>
      <c r="B9" s="5218" t="s">
        <v>16</v>
      </c>
      <c r="C9" s="5218" t="s">
        <v>2279</v>
      </c>
      <c r="D9" s="5218" t="s">
        <v>2280</v>
      </c>
      <c r="E9" s="5218" t="s">
        <v>2281</v>
      </c>
      <c r="F9" s="5218" t="s">
        <v>2255</v>
      </c>
      <c r="G9" s="5218" t="s">
        <v>2282</v>
      </c>
      <c r="H9" s="5218" t="s">
        <v>22</v>
      </c>
      <c r="I9" s="5218" t="s">
        <v>810</v>
      </c>
    </row>
    <row customHeight="1" ht="11.25">
      <c r="A10" s="5218" t="s">
        <v>2247</v>
      </c>
      <c r="B10" s="5218" t="s">
        <v>16</v>
      </c>
      <c r="C10" s="5218" t="s">
        <v>2283</v>
      </c>
      <c r="D10" s="5218" t="s">
        <v>2284</v>
      </c>
      <c r="E10" s="5218" t="s">
        <v>2285</v>
      </c>
      <c r="F10" s="5218" t="s">
        <v>2286</v>
      </c>
      <c r="G10" s="5218" t="s">
        <v>2287</v>
      </c>
      <c r="H10" s="5218" t="s">
        <v>22</v>
      </c>
      <c r="I10" s="5218" t="s">
        <v>810</v>
      </c>
    </row>
    <row customHeight="1" ht="11.25">
      <c r="A11" s="5218" t="s">
        <v>2247</v>
      </c>
      <c r="B11" s="5218" t="s">
        <v>16</v>
      </c>
      <c r="C11" s="5218" t="s">
        <v>2288</v>
      </c>
      <c r="D11" s="5218" t="s">
        <v>2289</v>
      </c>
      <c r="E11" s="5218" t="s">
        <v>2290</v>
      </c>
      <c r="F11" s="5218" t="s">
        <v>2291</v>
      </c>
      <c r="G11" s="5218" t="s">
        <v>2292</v>
      </c>
      <c r="H11" s="5218" t="s">
        <v>22</v>
      </c>
      <c r="I11" s="5218" t="s">
        <v>810</v>
      </c>
    </row>
    <row customHeight="1" ht="11.25">
      <c r="A12" s="5218" t="s">
        <v>2247</v>
      </c>
      <c r="B12" s="5218" t="s">
        <v>16</v>
      </c>
      <c r="C12" s="5218" t="s">
        <v>2293</v>
      </c>
      <c r="D12" s="5218" t="s">
        <v>2294</v>
      </c>
      <c r="E12" s="5218" t="s">
        <v>2295</v>
      </c>
      <c r="F12" s="5218" t="s">
        <v>2255</v>
      </c>
      <c r="G12" s="5218" t="s">
        <v>2296</v>
      </c>
      <c r="H12" s="5218" t="s">
        <v>22</v>
      </c>
      <c r="I12" s="5218" t="s">
        <v>810</v>
      </c>
    </row>
    <row customHeight="1" ht="11.25">
      <c r="A13" s="5218" t="s">
        <v>2247</v>
      </c>
      <c r="B13" s="5218" t="s">
        <v>16</v>
      </c>
      <c r="C13" s="5218" t="s">
        <v>2297</v>
      </c>
      <c r="D13" s="5218" t="s">
        <v>2298</v>
      </c>
      <c r="E13" s="5218" t="s">
        <v>2299</v>
      </c>
      <c r="F13" s="5218" t="s">
        <v>2300</v>
      </c>
      <c r="G13" s="5218" t="s">
        <v>2301</v>
      </c>
      <c r="H13" s="5218" t="s">
        <v>22</v>
      </c>
      <c r="I13" s="5218" t="s">
        <v>810</v>
      </c>
    </row>
    <row customHeight="1" ht="11.25">
      <c r="A14" s="5218" t="s">
        <v>2247</v>
      </c>
      <c r="B14" s="5218" t="s">
        <v>16</v>
      </c>
      <c r="C14" s="5218" t="s">
        <v>22</v>
      </c>
      <c r="D14" s="5218" t="s">
        <v>2302</v>
      </c>
      <c r="E14" s="5218" t="s">
        <v>2303</v>
      </c>
      <c r="F14" s="5218" t="s">
        <v>2255</v>
      </c>
      <c r="G14" s="5218" t="s">
        <v>22</v>
      </c>
      <c r="H14" s="5218" t="s">
        <v>22</v>
      </c>
      <c r="I14" s="5218" t="s">
        <v>810</v>
      </c>
    </row>
    <row customHeight="1" ht="11.25">
      <c r="A15" s="5218" t="s">
        <v>2247</v>
      </c>
      <c r="B15" s="5218" t="s">
        <v>16</v>
      </c>
      <c r="C15" s="5218" t="s">
        <v>2304</v>
      </c>
      <c r="D15" s="5218" t="s">
        <v>2305</v>
      </c>
      <c r="E15" s="5218" t="s">
        <v>2306</v>
      </c>
      <c r="F15" s="5218" t="s">
        <v>2307</v>
      </c>
      <c r="G15" s="5218" t="s">
        <v>2308</v>
      </c>
      <c r="H15" s="5218" t="s">
        <v>22</v>
      </c>
      <c r="I15" s="5218" t="s">
        <v>810</v>
      </c>
    </row>
    <row customHeight="1" ht="11.25">
      <c r="A16" s="5218" t="s">
        <v>2247</v>
      </c>
      <c r="B16" s="5218" t="s">
        <v>16</v>
      </c>
      <c r="C16" s="5218" t="s">
        <v>2309</v>
      </c>
      <c r="D16" s="5218" t="s">
        <v>2310</v>
      </c>
      <c r="E16" s="5218" t="s">
        <v>2311</v>
      </c>
      <c r="F16" s="5218" t="s">
        <v>2312</v>
      </c>
      <c r="G16" s="5218" t="s">
        <v>2313</v>
      </c>
      <c r="H16" s="5218" t="s">
        <v>22</v>
      </c>
      <c r="I16" s="5218" t="s">
        <v>810</v>
      </c>
    </row>
    <row customHeight="1" ht="11.25">
      <c r="A17" s="5218" t="s">
        <v>2247</v>
      </c>
      <c r="B17" s="5218" t="s">
        <v>16</v>
      </c>
      <c r="C17" s="5218" t="s">
        <v>2314</v>
      </c>
      <c r="D17" s="5218" t="s">
        <v>2315</v>
      </c>
      <c r="E17" s="5218" t="s">
        <v>2316</v>
      </c>
      <c r="F17" s="5218" t="s">
        <v>2255</v>
      </c>
      <c r="G17" s="5218" t="s">
        <v>2317</v>
      </c>
      <c r="H17" s="5218" t="s">
        <v>22</v>
      </c>
      <c r="I17" s="5218" t="s">
        <v>810</v>
      </c>
    </row>
    <row customHeight="1" ht="11.25">
      <c r="A18" s="5218" t="s">
        <v>2247</v>
      </c>
      <c r="B18" s="5218" t="s">
        <v>16</v>
      </c>
      <c r="C18" s="5218" t="s">
        <v>2318</v>
      </c>
      <c r="D18" s="5218" t="s">
        <v>2319</v>
      </c>
      <c r="E18" s="5218" t="s">
        <v>2320</v>
      </c>
      <c r="F18" s="5218" t="s">
        <v>2321</v>
      </c>
      <c r="G18" s="5218" t="s">
        <v>2322</v>
      </c>
      <c r="H18" s="5218" t="s">
        <v>22</v>
      </c>
      <c r="I18" s="5218" t="s">
        <v>810</v>
      </c>
    </row>
    <row customHeight="1" ht="11.25">
      <c r="A19" s="5218" t="s">
        <v>2247</v>
      </c>
      <c r="B19" s="5218" t="s">
        <v>16</v>
      </c>
      <c r="C19" s="5218" t="s">
        <v>2323</v>
      </c>
      <c r="D19" s="5218" t="s">
        <v>2324</v>
      </c>
      <c r="E19" s="5218" t="s">
        <v>2325</v>
      </c>
      <c r="F19" s="5218" t="s">
        <v>2326</v>
      </c>
      <c r="G19" s="5218" t="s">
        <v>2327</v>
      </c>
      <c r="H19" s="5218" t="s">
        <v>22</v>
      </c>
      <c r="I19" s="5218" t="s">
        <v>810</v>
      </c>
    </row>
    <row customHeight="1" ht="11.25">
      <c r="A20" s="5218" t="s">
        <v>2247</v>
      </c>
      <c r="B20" s="5218" t="s">
        <v>16</v>
      </c>
      <c r="C20" s="5218" t="s">
        <v>2328</v>
      </c>
      <c r="D20" s="5218" t="s">
        <v>2329</v>
      </c>
      <c r="E20" s="5218" t="s">
        <v>2330</v>
      </c>
      <c r="F20" s="5218" t="s">
        <v>2331</v>
      </c>
      <c r="G20" s="5218" t="s">
        <v>2332</v>
      </c>
      <c r="H20" s="5218" t="s">
        <v>22</v>
      </c>
      <c r="I20" s="5218" t="s">
        <v>810</v>
      </c>
    </row>
    <row customHeight="1" ht="11.25">
      <c r="A21" s="5218" t="s">
        <v>2247</v>
      </c>
      <c r="B21" s="5218" t="s">
        <v>16</v>
      </c>
      <c r="C21" s="5218" t="s">
        <v>2333</v>
      </c>
      <c r="D21" s="5218" t="s">
        <v>2334</v>
      </c>
      <c r="E21" s="5218" t="s">
        <v>2335</v>
      </c>
      <c r="F21" s="5218" t="s">
        <v>2336</v>
      </c>
      <c r="G21" s="5218" t="s">
        <v>2337</v>
      </c>
      <c r="H21" s="5218" t="s">
        <v>22</v>
      </c>
      <c r="I21" s="5218" t="s">
        <v>810</v>
      </c>
    </row>
    <row customHeight="1" ht="11.25">
      <c r="A22" s="5218" t="s">
        <v>2247</v>
      </c>
      <c r="B22" s="5218" t="s">
        <v>16</v>
      </c>
      <c r="C22" s="5218" t="s">
        <v>2338</v>
      </c>
      <c r="D22" s="5218" t="s">
        <v>2339</v>
      </c>
      <c r="E22" s="5218" t="s">
        <v>2340</v>
      </c>
      <c r="F22" s="5218" t="s">
        <v>2341</v>
      </c>
      <c r="G22" s="5218" t="s">
        <v>2342</v>
      </c>
      <c r="H22" s="5218" t="s">
        <v>22</v>
      </c>
      <c r="I22" s="5218" t="s">
        <v>810</v>
      </c>
    </row>
    <row customHeight="1" ht="11.25">
      <c r="A23" s="5218" t="s">
        <v>2247</v>
      </c>
      <c r="B23" s="5218" t="s">
        <v>16</v>
      </c>
      <c r="C23" s="5218" t="s">
        <v>2343</v>
      </c>
      <c r="D23" s="5218" t="s">
        <v>2344</v>
      </c>
      <c r="E23" s="5218" t="s">
        <v>2345</v>
      </c>
      <c r="F23" s="5218" t="s">
        <v>2346</v>
      </c>
      <c r="G23" s="5218" t="s">
        <v>2347</v>
      </c>
      <c r="H23" s="5218" t="s">
        <v>22</v>
      </c>
      <c r="I23" s="5218" t="s">
        <v>810</v>
      </c>
    </row>
    <row customHeight="1" ht="11.25">
      <c r="A24" s="5218" t="s">
        <v>2247</v>
      </c>
      <c r="B24" s="5218" t="s">
        <v>16</v>
      </c>
      <c r="C24" s="5218" t="s">
        <v>2348</v>
      </c>
      <c r="D24" s="5218" t="s">
        <v>2349</v>
      </c>
      <c r="E24" s="5218" t="s">
        <v>2350</v>
      </c>
      <c r="F24" s="5218" t="s">
        <v>2351</v>
      </c>
      <c r="G24" s="5218" t="s">
        <v>2342</v>
      </c>
      <c r="H24" s="5218" t="s">
        <v>22</v>
      </c>
      <c r="I24" s="5218" t="s">
        <v>810</v>
      </c>
    </row>
    <row customHeight="1" ht="11.25">
      <c r="A25" s="5218" t="s">
        <v>2247</v>
      </c>
      <c r="B25" s="5218" t="s">
        <v>16</v>
      </c>
      <c r="C25" s="5218" t="s">
        <v>2352</v>
      </c>
      <c r="D25" s="5218" t="s">
        <v>2353</v>
      </c>
      <c r="E25" s="5218" t="s">
        <v>2354</v>
      </c>
      <c r="F25" s="5218" t="s">
        <v>2346</v>
      </c>
      <c r="G25" s="5218" t="s">
        <v>2355</v>
      </c>
      <c r="H25" s="5218" t="s">
        <v>22</v>
      </c>
      <c r="I25" s="5218" t="s">
        <v>810</v>
      </c>
    </row>
    <row customHeight="1" ht="11.25">
      <c r="A26" s="5218" t="s">
        <v>2247</v>
      </c>
      <c r="B26" s="5218" t="s">
        <v>16</v>
      </c>
      <c r="C26" s="5218" t="s">
        <v>2356</v>
      </c>
      <c r="D26" s="5218" t="s">
        <v>2357</v>
      </c>
      <c r="E26" s="5218" t="s">
        <v>2358</v>
      </c>
      <c r="F26" s="5218" t="s">
        <v>2346</v>
      </c>
      <c r="G26" s="5218" t="s">
        <v>2359</v>
      </c>
      <c r="H26" s="5218" t="s">
        <v>22</v>
      </c>
      <c r="I26" s="5218" t="s">
        <v>810</v>
      </c>
    </row>
    <row customHeight="1" ht="11.25">
      <c r="A27" s="5218" t="s">
        <v>2247</v>
      </c>
      <c r="B27" s="5218" t="s">
        <v>16</v>
      </c>
      <c r="C27" s="5218" t="s">
        <v>2360</v>
      </c>
      <c r="D27" s="5218" t="s">
        <v>2361</v>
      </c>
      <c r="E27" s="5218" t="s">
        <v>2362</v>
      </c>
      <c r="F27" s="5218" t="s">
        <v>2363</v>
      </c>
      <c r="G27" s="5218" t="s">
        <v>2364</v>
      </c>
      <c r="H27" s="5218" t="s">
        <v>22</v>
      </c>
      <c r="I27" s="5218" t="s">
        <v>810</v>
      </c>
    </row>
    <row customHeight="1" ht="11.25">
      <c r="A28" s="5218" t="s">
        <v>2247</v>
      </c>
      <c r="B28" s="5218" t="s">
        <v>16</v>
      </c>
      <c r="C28" s="5218" t="s">
        <v>2365</v>
      </c>
      <c r="D28" s="5218" t="s">
        <v>2366</v>
      </c>
      <c r="E28" s="5218" t="s">
        <v>2367</v>
      </c>
      <c r="F28" s="5218" t="s">
        <v>2255</v>
      </c>
      <c r="G28" s="5218" t="s">
        <v>2368</v>
      </c>
      <c r="H28" s="5218" t="s">
        <v>22</v>
      </c>
      <c r="I28" s="5218" t="s">
        <v>810</v>
      </c>
    </row>
    <row customHeight="1" ht="11.25">
      <c r="A29" s="5218" t="s">
        <v>2247</v>
      </c>
      <c r="B29" s="5218" t="s">
        <v>16</v>
      </c>
      <c r="C29" s="5218" t="s">
        <v>2369</v>
      </c>
      <c r="D29" s="5218" t="s">
        <v>2370</v>
      </c>
      <c r="E29" s="5218" t="s">
        <v>2371</v>
      </c>
      <c r="F29" s="5218" t="s">
        <v>2372</v>
      </c>
      <c r="G29" s="5218" t="s">
        <v>2373</v>
      </c>
      <c r="H29" s="5218" t="s">
        <v>22</v>
      </c>
      <c r="I29" s="5218" t="s">
        <v>810</v>
      </c>
    </row>
    <row customHeight="1" ht="11.25">
      <c r="A30" s="5218" t="s">
        <v>2247</v>
      </c>
      <c r="B30" s="5218" t="s">
        <v>16</v>
      </c>
      <c r="C30" s="5218" t="s">
        <v>2374</v>
      </c>
      <c r="D30" s="5218" t="s">
        <v>2375</v>
      </c>
      <c r="E30" s="5218" t="s">
        <v>2376</v>
      </c>
      <c r="F30" s="5218" t="s">
        <v>2377</v>
      </c>
      <c r="G30" s="5218" t="s">
        <v>2378</v>
      </c>
      <c r="H30" s="5218" t="s">
        <v>22</v>
      </c>
      <c r="I30" s="5218" t="s">
        <v>810</v>
      </c>
    </row>
    <row customHeight="1" ht="11.25">
      <c r="A31" s="5218" t="s">
        <v>2247</v>
      </c>
      <c r="B31" s="5218" t="s">
        <v>16</v>
      </c>
      <c r="C31" s="5218" t="s">
        <v>2379</v>
      </c>
      <c r="D31" s="5218" t="s">
        <v>2380</v>
      </c>
      <c r="E31" s="5218" t="s">
        <v>2381</v>
      </c>
      <c r="F31" s="5218" t="s">
        <v>2307</v>
      </c>
      <c r="G31" s="5218" t="s">
        <v>2382</v>
      </c>
      <c r="H31" s="5218" t="s">
        <v>22</v>
      </c>
      <c r="I31" s="5218" t="s">
        <v>810</v>
      </c>
    </row>
    <row customHeight="1" ht="11.25">
      <c r="A32" s="5218" t="s">
        <v>2247</v>
      </c>
      <c r="B32" s="5218" t="s">
        <v>16</v>
      </c>
      <c r="C32" s="5218" t="s">
        <v>2383</v>
      </c>
      <c r="D32" s="5218" t="s">
        <v>2384</v>
      </c>
      <c r="E32" s="5218" t="s">
        <v>2385</v>
      </c>
      <c r="F32" s="5218" t="s">
        <v>2291</v>
      </c>
      <c r="G32" s="5218" t="s">
        <v>2386</v>
      </c>
      <c r="H32" s="5218" t="s">
        <v>22</v>
      </c>
      <c r="I32" s="5218" t="s">
        <v>810</v>
      </c>
    </row>
    <row customHeight="1" ht="11.25">
      <c r="A33" s="5218" t="s">
        <v>2247</v>
      </c>
      <c r="B33" s="5218" t="s">
        <v>16</v>
      </c>
      <c r="C33" s="5218" t="s">
        <v>2387</v>
      </c>
      <c r="D33" s="5218" t="s">
        <v>2388</v>
      </c>
      <c r="E33" s="5218" t="s">
        <v>2389</v>
      </c>
      <c r="F33" s="5218" t="s">
        <v>2390</v>
      </c>
      <c r="G33" s="5218" t="s">
        <v>2391</v>
      </c>
      <c r="H33" s="5218" t="s">
        <v>22</v>
      </c>
      <c r="I33" s="5218" t="s">
        <v>810</v>
      </c>
    </row>
    <row customHeight="1" ht="11.25">
      <c r="A34" s="5218" t="s">
        <v>2247</v>
      </c>
      <c r="B34" s="5218" t="s">
        <v>16</v>
      </c>
      <c r="C34" s="5218" t="s">
        <v>2392</v>
      </c>
      <c r="D34" s="5218" t="s">
        <v>2393</v>
      </c>
      <c r="E34" s="5218" t="s">
        <v>2394</v>
      </c>
      <c r="F34" s="5218" t="s">
        <v>2395</v>
      </c>
      <c r="G34" s="5218" t="s">
        <v>2396</v>
      </c>
      <c r="H34" s="5218" t="s">
        <v>22</v>
      </c>
      <c r="I34" s="5218" t="s">
        <v>810</v>
      </c>
    </row>
    <row customHeight="1" ht="11.25">
      <c r="A35" s="5218" t="s">
        <v>2247</v>
      </c>
      <c r="B35" s="5218" t="s">
        <v>16</v>
      </c>
      <c r="C35" s="5218" t="s">
        <v>2397</v>
      </c>
      <c r="D35" s="5218" t="s">
        <v>2398</v>
      </c>
      <c r="E35" s="5218" t="s">
        <v>2399</v>
      </c>
      <c r="F35" s="5218" t="s">
        <v>2400</v>
      </c>
      <c r="G35" s="5218" t="s">
        <v>2401</v>
      </c>
      <c r="H35" s="5218" t="s">
        <v>22</v>
      </c>
      <c r="I35" s="5218" t="s">
        <v>810</v>
      </c>
    </row>
    <row customHeight="1" ht="11.25">
      <c r="A36" s="5218" t="s">
        <v>2247</v>
      </c>
      <c r="B36" s="5218" t="s">
        <v>16</v>
      </c>
      <c r="C36" s="5218" t="s">
        <v>2402</v>
      </c>
      <c r="D36" s="5218" t="s">
        <v>2403</v>
      </c>
      <c r="E36" s="5218" t="s">
        <v>2404</v>
      </c>
      <c r="F36" s="5218" t="s">
        <v>2405</v>
      </c>
      <c r="G36" s="5218" t="s">
        <v>2406</v>
      </c>
      <c r="H36" s="5218" t="s">
        <v>22</v>
      </c>
      <c r="I36" s="5218" t="s">
        <v>810</v>
      </c>
    </row>
    <row customHeight="1" ht="11.25">
      <c r="A37" s="5218" t="s">
        <v>2247</v>
      </c>
      <c r="B37" s="5218" t="s">
        <v>16</v>
      </c>
      <c r="C37" s="5218" t="s">
        <v>2407</v>
      </c>
      <c r="D37" s="5218" t="s">
        <v>2408</v>
      </c>
      <c r="E37" s="5218" t="s">
        <v>2409</v>
      </c>
      <c r="F37" s="5218" t="s">
        <v>2410</v>
      </c>
      <c r="G37" s="5218" t="s">
        <v>2411</v>
      </c>
      <c r="H37" s="5218" t="s">
        <v>22</v>
      </c>
      <c r="I37" s="5218" t="s">
        <v>810</v>
      </c>
    </row>
    <row customHeight="1" ht="11.25">
      <c r="A38" s="5218" t="s">
        <v>2247</v>
      </c>
      <c r="B38" s="5218" t="s">
        <v>16</v>
      </c>
      <c r="C38" s="5218" t="s">
        <v>2412</v>
      </c>
      <c r="D38" s="5218" t="s">
        <v>2413</v>
      </c>
      <c r="E38" s="5218" t="s">
        <v>2414</v>
      </c>
      <c r="F38" s="5218" t="s">
        <v>2286</v>
      </c>
      <c r="G38" s="5218" t="s">
        <v>2415</v>
      </c>
      <c r="H38" s="5218" t="s">
        <v>22</v>
      </c>
      <c r="I38" s="5218" t="s">
        <v>810</v>
      </c>
    </row>
    <row customHeight="1" ht="11.25">
      <c r="A39" s="5218" t="s">
        <v>2247</v>
      </c>
      <c r="B39" s="5218" t="s">
        <v>16</v>
      </c>
      <c r="C39" s="5218" t="s">
        <v>2416</v>
      </c>
      <c r="D39" s="5218" t="s">
        <v>2417</v>
      </c>
      <c r="E39" s="5218" t="s">
        <v>2418</v>
      </c>
      <c r="F39" s="5218" t="s">
        <v>2419</v>
      </c>
      <c r="G39" s="5218" t="s">
        <v>2420</v>
      </c>
      <c r="H39" s="5218" t="s">
        <v>22</v>
      </c>
      <c r="I39" s="5218" t="s">
        <v>810</v>
      </c>
    </row>
    <row customHeight="1" ht="11.25">
      <c r="A40" s="5218" t="s">
        <v>2247</v>
      </c>
      <c r="B40" s="5218" t="s">
        <v>16</v>
      </c>
      <c r="C40" s="5218" t="s">
        <v>2421</v>
      </c>
      <c r="D40" s="5218" t="s">
        <v>2422</v>
      </c>
      <c r="E40" s="5218" t="s">
        <v>2423</v>
      </c>
      <c r="F40" s="5218" t="s">
        <v>2424</v>
      </c>
      <c r="G40" s="5218" t="s">
        <v>2425</v>
      </c>
      <c r="H40" s="5218" t="s">
        <v>22</v>
      </c>
      <c r="I40" s="5218" t="s">
        <v>810</v>
      </c>
    </row>
    <row customHeight="1" ht="11.25">
      <c r="A41" s="5218" t="s">
        <v>2247</v>
      </c>
      <c r="B41" s="5218" t="s">
        <v>16</v>
      </c>
      <c r="C41" s="5218" t="s">
        <v>2426</v>
      </c>
      <c r="D41" s="5218" t="s">
        <v>2427</v>
      </c>
      <c r="E41" s="5218" t="s">
        <v>2428</v>
      </c>
      <c r="F41" s="5218" t="s">
        <v>2429</v>
      </c>
      <c r="G41" s="5218" t="s">
        <v>2430</v>
      </c>
      <c r="H41" s="5218" t="s">
        <v>22</v>
      </c>
      <c r="I41" s="5218" t="s">
        <v>810</v>
      </c>
    </row>
    <row customHeight="1" ht="11.25">
      <c r="A42" s="5218" t="s">
        <v>2247</v>
      </c>
      <c r="B42" s="5218" t="s">
        <v>16</v>
      </c>
      <c r="C42" s="5218" t="s">
        <v>2431</v>
      </c>
      <c r="D42" s="5218" t="s">
        <v>2432</v>
      </c>
      <c r="E42" s="5218" t="s">
        <v>2433</v>
      </c>
      <c r="F42" s="5218" t="s">
        <v>2300</v>
      </c>
      <c r="G42" s="5218" t="s">
        <v>2434</v>
      </c>
      <c r="H42" s="5218" t="s">
        <v>22</v>
      </c>
      <c r="I42" s="5218" t="s">
        <v>810</v>
      </c>
    </row>
    <row customHeight="1" ht="11.25">
      <c r="A43" s="5218" t="s">
        <v>2247</v>
      </c>
      <c r="B43" s="5218" t="s">
        <v>16</v>
      </c>
      <c r="C43" s="5218" t="s">
        <v>2435</v>
      </c>
      <c r="D43" s="5218" t="s">
        <v>2436</v>
      </c>
      <c r="E43" s="5218" t="s">
        <v>2437</v>
      </c>
      <c r="F43" s="5218" t="s">
        <v>2291</v>
      </c>
      <c r="G43" s="5218" t="s">
        <v>2386</v>
      </c>
      <c r="H43" s="5218" t="s">
        <v>22</v>
      </c>
      <c r="I43" s="5218" t="s">
        <v>810</v>
      </c>
    </row>
    <row customHeight="1" ht="11.25">
      <c r="A44" s="5218" t="s">
        <v>2247</v>
      </c>
      <c r="B44" s="5218" t="s">
        <v>16</v>
      </c>
      <c r="C44" s="5218" t="s">
        <v>2438</v>
      </c>
      <c r="D44" s="5218" t="s">
        <v>2439</v>
      </c>
      <c r="E44" s="5218" t="s">
        <v>2440</v>
      </c>
      <c r="F44" s="5218" t="s">
        <v>2410</v>
      </c>
      <c r="G44" s="5218" t="s">
        <v>2441</v>
      </c>
      <c r="H44" s="5218" t="s">
        <v>22</v>
      </c>
      <c r="I44" s="5218" t="s">
        <v>810</v>
      </c>
    </row>
    <row customHeight="1" ht="11.25">
      <c r="A45" s="5218" t="s">
        <v>2247</v>
      </c>
      <c r="B45" s="5218" t="s">
        <v>16</v>
      </c>
      <c r="C45" s="5218" t="s">
        <v>2442</v>
      </c>
      <c r="D45" s="5218" t="s">
        <v>2443</v>
      </c>
      <c r="E45" s="5218" t="s">
        <v>2444</v>
      </c>
      <c r="F45" s="5218" t="s">
        <v>2445</v>
      </c>
      <c r="G45" s="5218" t="s">
        <v>2446</v>
      </c>
      <c r="H45" s="5218" t="s">
        <v>22</v>
      </c>
      <c r="I45" s="5218" t="s">
        <v>810</v>
      </c>
    </row>
    <row customHeight="1" ht="11.25">
      <c r="A46" s="5218" t="s">
        <v>2247</v>
      </c>
      <c r="B46" s="5218" t="s">
        <v>16</v>
      </c>
      <c r="C46" s="5218" t="s">
        <v>2447</v>
      </c>
      <c r="D46" s="5218" t="s">
        <v>2448</v>
      </c>
      <c r="E46" s="5218" t="s">
        <v>2449</v>
      </c>
      <c r="F46" s="5218" t="s">
        <v>2255</v>
      </c>
      <c r="G46" s="5218" t="s">
        <v>2450</v>
      </c>
      <c r="H46" s="5218" t="s">
        <v>22</v>
      </c>
      <c r="I46" s="5218" t="s">
        <v>810</v>
      </c>
    </row>
    <row customHeight="1" ht="11.25">
      <c r="A47" s="5218" t="s">
        <v>2247</v>
      </c>
      <c r="B47" s="5218" t="s">
        <v>16</v>
      </c>
      <c r="C47" s="5218" t="s">
        <v>2451</v>
      </c>
      <c r="D47" s="5218" t="s">
        <v>2452</v>
      </c>
      <c r="E47" s="5218" t="s">
        <v>2453</v>
      </c>
      <c r="F47" s="5218" t="s">
        <v>2454</v>
      </c>
      <c r="G47" s="5218" t="s">
        <v>2455</v>
      </c>
      <c r="H47" s="5218" t="s">
        <v>22</v>
      </c>
      <c r="I47" s="5218" t="s">
        <v>810</v>
      </c>
    </row>
    <row customHeight="1" ht="11.25">
      <c r="A48" s="5218" t="s">
        <v>2247</v>
      </c>
      <c r="B48" s="5218" t="s">
        <v>16</v>
      </c>
      <c r="C48" s="5218" t="s">
        <v>2456</v>
      </c>
      <c r="D48" s="5218" t="s">
        <v>2457</v>
      </c>
      <c r="E48" s="5218" t="s">
        <v>2453</v>
      </c>
      <c r="F48" s="5218" t="s">
        <v>2300</v>
      </c>
      <c r="G48" s="5218" t="s">
        <v>2458</v>
      </c>
      <c r="H48" s="5218" t="s">
        <v>22</v>
      </c>
      <c r="I48" s="5218" t="s">
        <v>810</v>
      </c>
    </row>
    <row customHeight="1" ht="11.25">
      <c r="A49" s="5218" t="s">
        <v>2247</v>
      </c>
      <c r="B49" s="5218" t="s">
        <v>16</v>
      </c>
      <c r="C49" s="5218" t="s">
        <v>2459</v>
      </c>
      <c r="D49" s="5218" t="s">
        <v>2460</v>
      </c>
      <c r="E49" s="5218" t="s">
        <v>2461</v>
      </c>
      <c r="F49" s="5218" t="s">
        <v>2312</v>
      </c>
      <c r="G49" s="5218" t="s">
        <v>2462</v>
      </c>
      <c r="H49" s="5218" t="s">
        <v>22</v>
      </c>
      <c r="I49" s="5218" t="s">
        <v>810</v>
      </c>
    </row>
    <row customHeight="1" ht="11.25">
      <c r="A50" s="5218" t="s">
        <v>2247</v>
      </c>
      <c r="B50" s="5218" t="s">
        <v>16</v>
      </c>
      <c r="C50" s="5218" t="s">
        <v>2463</v>
      </c>
      <c r="D50" s="5218" t="s">
        <v>2464</v>
      </c>
      <c r="E50" s="5218" t="s">
        <v>2465</v>
      </c>
      <c r="F50" s="5218" t="s">
        <v>2312</v>
      </c>
      <c r="G50" s="5218" t="s">
        <v>2466</v>
      </c>
      <c r="H50" s="5218" t="s">
        <v>2467</v>
      </c>
      <c r="I50" s="5218" t="s">
        <v>810</v>
      </c>
    </row>
    <row customHeight="1" ht="11.25">
      <c r="A51" s="5218" t="s">
        <v>2247</v>
      </c>
      <c r="B51" s="5218" t="s">
        <v>16</v>
      </c>
      <c r="C51" s="5218" t="s">
        <v>2468</v>
      </c>
      <c r="D51" s="5218" t="s">
        <v>2469</v>
      </c>
      <c r="E51" s="5218" t="s">
        <v>2470</v>
      </c>
      <c r="F51" s="5218" t="s">
        <v>2321</v>
      </c>
      <c r="G51" s="5218" t="s">
        <v>2471</v>
      </c>
      <c r="H51" s="5218" t="s">
        <v>22</v>
      </c>
      <c r="I51" s="5218" t="s">
        <v>810</v>
      </c>
    </row>
    <row customHeight="1" ht="11.25">
      <c r="A52" s="5218" t="s">
        <v>2247</v>
      </c>
      <c r="B52" s="5218" t="s">
        <v>16</v>
      </c>
      <c r="C52" s="5218" t="s">
        <v>2472</v>
      </c>
      <c r="D52" s="5218" t="s">
        <v>2473</v>
      </c>
      <c r="E52" s="5218" t="s">
        <v>2474</v>
      </c>
      <c r="F52" s="5218" t="s">
        <v>2300</v>
      </c>
      <c r="G52" s="5218" t="s">
        <v>2475</v>
      </c>
      <c r="H52" s="5218" t="s">
        <v>22</v>
      </c>
      <c r="I52" s="5218" t="s">
        <v>810</v>
      </c>
    </row>
    <row customHeight="1" ht="11.25">
      <c r="A53" s="5218" t="s">
        <v>2247</v>
      </c>
      <c r="B53" s="5218" t="s">
        <v>16</v>
      </c>
      <c r="C53" s="5218" t="s">
        <v>2476</v>
      </c>
      <c r="D53" s="5218" t="s">
        <v>2477</v>
      </c>
      <c r="E53" s="5218" t="s">
        <v>2478</v>
      </c>
      <c r="F53" s="5218" t="s">
        <v>2479</v>
      </c>
      <c r="G53" s="5218" t="s">
        <v>2467</v>
      </c>
      <c r="H53" s="5218" t="s">
        <v>22</v>
      </c>
      <c r="I53" s="5218" t="s">
        <v>810</v>
      </c>
    </row>
    <row customHeight="1" ht="11.25">
      <c r="A54" s="5218" t="s">
        <v>2247</v>
      </c>
      <c r="B54" s="5218" t="s">
        <v>16</v>
      </c>
      <c r="C54" s="5218" t="s">
        <v>2480</v>
      </c>
      <c r="D54" s="5218" t="s">
        <v>2481</v>
      </c>
      <c r="E54" s="5218" t="s">
        <v>2482</v>
      </c>
      <c r="F54" s="5218" t="s">
        <v>2255</v>
      </c>
      <c r="G54" s="5218" t="s">
        <v>2483</v>
      </c>
      <c r="H54" s="5218" t="s">
        <v>22</v>
      </c>
      <c r="I54" s="5218" t="s">
        <v>810</v>
      </c>
    </row>
    <row customHeight="1" ht="11.25">
      <c r="A55" s="5218" t="s">
        <v>2247</v>
      </c>
      <c r="B55" s="5218" t="s">
        <v>16</v>
      </c>
      <c r="C55" s="5218" t="s">
        <v>2484</v>
      </c>
      <c r="D55" s="5218" t="s">
        <v>2485</v>
      </c>
      <c r="E55" s="5218" t="s">
        <v>2486</v>
      </c>
      <c r="F55" s="5218" t="s">
        <v>2307</v>
      </c>
      <c r="G55" s="5218" t="s">
        <v>2487</v>
      </c>
      <c r="H55" s="5218" t="s">
        <v>22</v>
      </c>
      <c r="I55" s="5218" t="s">
        <v>810</v>
      </c>
    </row>
    <row customHeight="1" ht="11.25">
      <c r="A56" s="5218" t="s">
        <v>2247</v>
      </c>
      <c r="B56" s="5218" t="s">
        <v>16</v>
      </c>
      <c r="C56" s="5218" t="s">
        <v>2488</v>
      </c>
      <c r="D56" s="5218" t="s">
        <v>2489</v>
      </c>
      <c r="E56" s="5218" t="s">
        <v>2490</v>
      </c>
      <c r="F56" s="5218" t="s">
        <v>2300</v>
      </c>
      <c r="G56" s="5218" t="s">
        <v>2491</v>
      </c>
      <c r="H56" s="5218" t="s">
        <v>22</v>
      </c>
      <c r="I56" s="5218" t="s">
        <v>810</v>
      </c>
    </row>
    <row customHeight="1" ht="11.25">
      <c r="A57" s="5218" t="s">
        <v>2247</v>
      </c>
      <c r="B57" s="5218" t="s">
        <v>16</v>
      </c>
      <c r="C57" s="5218" t="s">
        <v>2492</v>
      </c>
      <c r="D57" s="5218" t="s">
        <v>2493</v>
      </c>
      <c r="E57" s="5218" t="s">
        <v>2494</v>
      </c>
      <c r="F57" s="5218" t="s">
        <v>2300</v>
      </c>
      <c r="G57" s="5218" t="s">
        <v>2495</v>
      </c>
      <c r="H57" s="5218" t="s">
        <v>22</v>
      </c>
      <c r="I57" s="5218" t="s">
        <v>810</v>
      </c>
    </row>
    <row customHeight="1" ht="11.25">
      <c r="A58" s="5218" t="s">
        <v>2247</v>
      </c>
      <c r="B58" s="5218" t="s">
        <v>16</v>
      </c>
      <c r="C58" s="5218" t="s">
        <v>2496</v>
      </c>
      <c r="D58" s="5218" t="s">
        <v>2497</v>
      </c>
      <c r="E58" s="5218" t="s">
        <v>2498</v>
      </c>
      <c r="F58" s="5218" t="s">
        <v>2286</v>
      </c>
      <c r="G58" s="5218" t="s">
        <v>2499</v>
      </c>
      <c r="H58" s="5218" t="s">
        <v>22</v>
      </c>
      <c r="I58" s="5218" t="s">
        <v>810</v>
      </c>
    </row>
    <row customHeight="1" ht="11.25">
      <c r="A59" s="5218" t="s">
        <v>2247</v>
      </c>
      <c r="B59" s="5218" t="s">
        <v>16</v>
      </c>
      <c r="C59" s="5218" t="s">
        <v>2500</v>
      </c>
      <c r="D59" s="5218" t="s">
        <v>2501</v>
      </c>
      <c r="E59" s="5218" t="s">
        <v>2502</v>
      </c>
      <c r="F59" s="5218" t="s">
        <v>2255</v>
      </c>
      <c r="G59" s="5218" t="s">
        <v>2503</v>
      </c>
      <c r="H59" s="5218" t="s">
        <v>22</v>
      </c>
      <c r="I59" s="5218" t="s">
        <v>810</v>
      </c>
    </row>
    <row customHeight="1" ht="11.25">
      <c r="A60" s="5218" t="s">
        <v>2247</v>
      </c>
      <c r="B60" s="5218" t="s">
        <v>16</v>
      </c>
      <c r="C60" s="5218" t="s">
        <v>2504</v>
      </c>
      <c r="D60" s="5218" t="s">
        <v>2505</v>
      </c>
      <c r="E60" s="5218" t="s">
        <v>2506</v>
      </c>
      <c r="F60" s="5218" t="s">
        <v>2410</v>
      </c>
      <c r="G60" s="5218" t="s">
        <v>2507</v>
      </c>
      <c r="H60" s="5218" t="s">
        <v>22</v>
      </c>
      <c r="I60" s="5218" t="s">
        <v>810</v>
      </c>
    </row>
    <row customHeight="1" ht="11.25">
      <c r="A61" s="5218" t="s">
        <v>2247</v>
      </c>
      <c r="B61" s="5218" t="s">
        <v>16</v>
      </c>
      <c r="C61" s="5218" t="s">
        <v>2508</v>
      </c>
      <c r="D61" s="5218" t="s">
        <v>2509</v>
      </c>
      <c r="E61" s="5218" t="s">
        <v>2510</v>
      </c>
      <c r="F61" s="5218" t="s">
        <v>2395</v>
      </c>
      <c r="G61" s="5218" t="s">
        <v>2511</v>
      </c>
      <c r="H61" s="5218" t="s">
        <v>22</v>
      </c>
      <c r="I61" s="5218" t="s">
        <v>810</v>
      </c>
    </row>
    <row customHeight="1" ht="11.25">
      <c r="A62" s="5218" t="s">
        <v>2247</v>
      </c>
      <c r="B62" s="5218" t="s">
        <v>16</v>
      </c>
      <c r="C62" s="5218" t="s">
        <v>2512</v>
      </c>
      <c r="D62" s="5218" t="s">
        <v>2513</v>
      </c>
      <c r="E62" s="5218" t="s">
        <v>2514</v>
      </c>
      <c r="F62" s="5218" t="s">
        <v>2255</v>
      </c>
      <c r="G62" s="5218" t="s">
        <v>2515</v>
      </c>
      <c r="H62" s="5218" t="s">
        <v>22</v>
      </c>
      <c r="I62" s="5218" t="s">
        <v>810</v>
      </c>
    </row>
    <row customHeight="1" ht="11.25">
      <c r="A63" s="5218" t="s">
        <v>2247</v>
      </c>
      <c r="B63" s="5218" t="s">
        <v>16</v>
      </c>
      <c r="C63" s="5218" t="s">
        <v>2516</v>
      </c>
      <c r="D63" s="5218" t="s">
        <v>2517</v>
      </c>
      <c r="E63" s="5218" t="s">
        <v>2518</v>
      </c>
      <c r="F63" s="5218" t="s">
        <v>2255</v>
      </c>
      <c r="G63" s="5218" t="s">
        <v>2519</v>
      </c>
      <c r="H63" s="5218" t="s">
        <v>22</v>
      </c>
      <c r="I63" s="5218" t="s">
        <v>810</v>
      </c>
    </row>
    <row customHeight="1" ht="11.25">
      <c r="A64" s="5218" t="s">
        <v>2247</v>
      </c>
      <c r="B64" s="5218" t="s">
        <v>16</v>
      </c>
      <c r="C64" s="5218" t="s">
        <v>2520</v>
      </c>
      <c r="D64" s="5218" t="s">
        <v>2521</v>
      </c>
      <c r="E64" s="5218" t="s">
        <v>2250</v>
      </c>
      <c r="F64" s="5218" t="s">
        <v>2522</v>
      </c>
      <c r="G64" s="5218" t="s">
        <v>2523</v>
      </c>
      <c r="H64" s="5218" t="s">
        <v>22</v>
      </c>
      <c r="I64" s="5218" t="s">
        <v>810</v>
      </c>
    </row>
    <row customHeight="1" ht="11.25">
      <c r="A65" s="5218" t="s">
        <v>2247</v>
      </c>
      <c r="B65" s="5218" t="s">
        <v>16</v>
      </c>
      <c r="C65" s="5218" t="s">
        <v>13</v>
      </c>
      <c r="D65" s="5218" t="s">
        <v>46</v>
      </c>
      <c r="E65" s="5218" t="s">
        <v>49</v>
      </c>
      <c r="F65" s="5218" t="s">
        <v>51</v>
      </c>
      <c r="G65" s="5218" t="s">
        <v>2524</v>
      </c>
      <c r="H65" s="5218" t="s">
        <v>22</v>
      </c>
      <c r="I65" s="5218" t="s">
        <v>810</v>
      </c>
    </row>
    <row customHeight="1" ht="11.25">
      <c r="A66" s="5218" t="s">
        <v>2247</v>
      </c>
      <c r="B66" s="5218" t="s">
        <v>16</v>
      </c>
      <c r="C66" s="5218" t="s">
        <v>2525</v>
      </c>
      <c r="D66" s="5218" t="s">
        <v>2526</v>
      </c>
      <c r="E66" s="5218" t="s">
        <v>2527</v>
      </c>
      <c r="F66" s="5218" t="s">
        <v>2312</v>
      </c>
      <c r="G66" s="5218" t="s">
        <v>2528</v>
      </c>
      <c r="H66" s="5218" t="s">
        <v>22</v>
      </c>
      <c r="I66" s="5218" t="s">
        <v>810</v>
      </c>
    </row>
    <row customHeight="1" ht="11.25">
      <c r="A67" s="5218" t="s">
        <v>2247</v>
      </c>
      <c r="B67" s="5218" t="s">
        <v>16</v>
      </c>
      <c r="C67" s="5218" t="s">
        <v>2529</v>
      </c>
      <c r="D67" s="5218" t="s">
        <v>2530</v>
      </c>
      <c r="E67" s="5218" t="s">
        <v>2531</v>
      </c>
      <c r="F67" s="5218" t="s">
        <v>2532</v>
      </c>
      <c r="G67" s="5218" t="s">
        <v>2533</v>
      </c>
      <c r="H67" s="5218" t="s">
        <v>22</v>
      </c>
      <c r="I67" s="5218" t="s">
        <v>810</v>
      </c>
    </row>
    <row customHeight="1" ht="11.25">
      <c r="A68" s="5218" t="s">
        <v>2247</v>
      </c>
      <c r="B68" s="5218" t="s">
        <v>16</v>
      </c>
      <c r="C68" s="5218" t="s">
        <v>2534</v>
      </c>
      <c r="D68" s="5218" t="s">
        <v>2535</v>
      </c>
      <c r="E68" s="5218" t="s">
        <v>2536</v>
      </c>
      <c r="F68" s="5218" t="s">
        <v>2400</v>
      </c>
      <c r="G68" s="5218" t="s">
        <v>2537</v>
      </c>
      <c r="H68" s="5218" t="s">
        <v>22</v>
      </c>
      <c r="I68" s="5218" t="s">
        <v>810</v>
      </c>
    </row>
    <row customHeight="1" ht="11.25">
      <c r="A69" s="5218" t="s">
        <v>2247</v>
      </c>
      <c r="B69" s="5218" t="s">
        <v>16</v>
      </c>
      <c r="C69" s="5218" t="s">
        <v>2538</v>
      </c>
      <c r="D69" s="5218" t="s">
        <v>2539</v>
      </c>
      <c r="E69" s="5218" t="s">
        <v>2540</v>
      </c>
      <c r="F69" s="5218" t="s">
        <v>2377</v>
      </c>
      <c r="G69" s="5218" t="s">
        <v>2541</v>
      </c>
      <c r="H69" s="5218" t="s">
        <v>22</v>
      </c>
      <c r="I69" s="5218" t="s">
        <v>810</v>
      </c>
    </row>
    <row customHeight="1" ht="11.25">
      <c r="A70" s="5218" t="s">
        <v>2247</v>
      </c>
      <c r="B70" s="5218" t="s">
        <v>16</v>
      </c>
      <c r="C70" s="5218" t="s">
        <v>2542</v>
      </c>
      <c r="D70" s="5218" t="s">
        <v>2543</v>
      </c>
      <c r="E70" s="5218" t="s">
        <v>2544</v>
      </c>
      <c r="F70" s="5218" t="s">
        <v>2255</v>
      </c>
      <c r="G70" s="5218" t="s">
        <v>22</v>
      </c>
      <c r="H70" s="5218" t="s">
        <v>22</v>
      </c>
      <c r="I70" s="5218" t="s">
        <v>810</v>
      </c>
    </row>
    <row customHeight="1" ht="11.25">
      <c r="A71" s="5218" t="s">
        <v>2247</v>
      </c>
      <c r="B71" s="5218" t="s">
        <v>16</v>
      </c>
      <c r="C71" s="5218" t="s">
        <v>2545</v>
      </c>
      <c r="D71" s="5218" t="s">
        <v>2546</v>
      </c>
      <c r="E71" s="5218" t="s">
        <v>2547</v>
      </c>
      <c r="F71" s="5218" t="s">
        <v>2532</v>
      </c>
      <c r="G71" s="5218" t="s">
        <v>2548</v>
      </c>
      <c r="H71" s="5218" t="s">
        <v>22</v>
      </c>
      <c r="I71" s="5218" t="s">
        <v>810</v>
      </c>
    </row>
    <row customHeight="1" ht="11.25">
      <c r="A72" s="5218" t="s">
        <v>2247</v>
      </c>
      <c r="B72" s="5218" t="s">
        <v>16</v>
      </c>
      <c r="C72" s="5218" t="s">
        <v>2549</v>
      </c>
      <c r="D72" s="5218" t="s">
        <v>2550</v>
      </c>
      <c r="E72" s="5218" t="s">
        <v>2551</v>
      </c>
      <c r="F72" s="5218" t="s">
        <v>2552</v>
      </c>
      <c r="G72" s="5218" t="s">
        <v>2553</v>
      </c>
      <c r="H72" s="5218" t="s">
        <v>22</v>
      </c>
      <c r="I72" s="5218" t="s">
        <v>810</v>
      </c>
    </row>
    <row customHeight="1" ht="11.25">
      <c r="A73" s="5218" t="s">
        <v>2247</v>
      </c>
      <c r="B73" s="5218" t="s">
        <v>16</v>
      </c>
      <c r="C73" s="5218" t="s">
        <v>2554</v>
      </c>
      <c r="D73" s="5218" t="s">
        <v>2555</v>
      </c>
      <c r="E73" s="5218" t="s">
        <v>2551</v>
      </c>
      <c r="F73" s="5218" t="s">
        <v>2556</v>
      </c>
      <c r="G73" s="5218" t="s">
        <v>22</v>
      </c>
      <c r="H73" s="5218" t="s">
        <v>22</v>
      </c>
      <c r="I73" s="5218" t="s">
        <v>810</v>
      </c>
    </row>
    <row customHeight="1" ht="11.25">
      <c r="A74" s="5218" t="s">
        <v>2247</v>
      </c>
      <c r="B74" s="5218" t="s">
        <v>16</v>
      </c>
      <c r="C74" s="5218" t="s">
        <v>2248</v>
      </c>
      <c r="D74" s="5218" t="s">
        <v>2249</v>
      </c>
      <c r="E74" s="5218" t="s">
        <v>2250</v>
      </c>
      <c r="F74" s="5218" t="s">
        <v>2251</v>
      </c>
      <c r="G74" s="5218" t="s">
        <v>22</v>
      </c>
      <c r="H74" s="5218" t="s">
        <v>22</v>
      </c>
      <c r="I74" s="5218" t="s">
        <v>896</v>
      </c>
    </row>
    <row customHeight="1" ht="11.25">
      <c r="A75" s="5218" t="s">
        <v>2247</v>
      </c>
      <c r="B75" s="5218" t="s">
        <v>16</v>
      </c>
      <c r="C75" s="5218" t="s">
        <v>2257</v>
      </c>
      <c r="D75" s="5218" t="s">
        <v>2258</v>
      </c>
      <c r="E75" s="5218" t="s">
        <v>2259</v>
      </c>
      <c r="F75" s="5218" t="s">
        <v>2260</v>
      </c>
      <c r="G75" s="5218" t="s">
        <v>2261</v>
      </c>
      <c r="H75" s="5218" t="s">
        <v>22</v>
      </c>
      <c r="I75" s="5218" t="s">
        <v>896</v>
      </c>
    </row>
    <row customHeight="1" ht="11.25">
      <c r="A76" s="5218" t="s">
        <v>2247</v>
      </c>
      <c r="B76" s="5218" t="s">
        <v>16</v>
      </c>
      <c r="C76" s="5218" t="s">
        <v>2266</v>
      </c>
      <c r="D76" s="5218" t="s">
        <v>2267</v>
      </c>
      <c r="E76" s="5218" t="s">
        <v>2268</v>
      </c>
      <c r="F76" s="5218" t="s">
        <v>2269</v>
      </c>
      <c r="G76" s="5218" t="s">
        <v>2270</v>
      </c>
      <c r="H76" s="5218" t="s">
        <v>22</v>
      </c>
      <c r="I76" s="5218" t="s">
        <v>896</v>
      </c>
    </row>
    <row customHeight="1" ht="11.25">
      <c r="A77" s="5218" t="s">
        <v>2247</v>
      </c>
      <c r="B77" s="5218" t="s">
        <v>16</v>
      </c>
      <c r="C77" s="5218" t="s">
        <v>2271</v>
      </c>
      <c r="D77" s="5218" t="s">
        <v>2272</v>
      </c>
      <c r="E77" s="5218" t="s">
        <v>2268</v>
      </c>
      <c r="F77" s="5218" t="s">
        <v>2273</v>
      </c>
      <c r="G77" s="5218" t="s">
        <v>22</v>
      </c>
      <c r="H77" s="5218" t="s">
        <v>22</v>
      </c>
      <c r="I77" s="5218" t="s">
        <v>896</v>
      </c>
    </row>
    <row customHeight="1" ht="11.25">
      <c r="A78" s="5218" t="s">
        <v>2247</v>
      </c>
      <c r="B78" s="5218" t="s">
        <v>16</v>
      </c>
      <c r="C78" s="5218" t="s">
        <v>2274</v>
      </c>
      <c r="D78" s="5218" t="s">
        <v>2275</v>
      </c>
      <c r="E78" s="5218" t="s">
        <v>2276</v>
      </c>
      <c r="F78" s="5218" t="s">
        <v>2277</v>
      </c>
      <c r="G78" s="5218" t="s">
        <v>2278</v>
      </c>
      <c r="H78" s="5218" t="s">
        <v>22</v>
      </c>
      <c r="I78" s="5218" t="s">
        <v>896</v>
      </c>
    </row>
    <row customHeight="1" ht="11.25">
      <c r="A79" s="5218" t="s">
        <v>2247</v>
      </c>
      <c r="B79" s="5218" t="s">
        <v>16</v>
      </c>
      <c r="C79" s="5218" t="s">
        <v>2288</v>
      </c>
      <c r="D79" s="5218" t="s">
        <v>2289</v>
      </c>
      <c r="E79" s="5218" t="s">
        <v>2290</v>
      </c>
      <c r="F79" s="5218" t="s">
        <v>2291</v>
      </c>
      <c r="G79" s="5218" t="s">
        <v>2292</v>
      </c>
      <c r="H79" s="5218" t="s">
        <v>22</v>
      </c>
      <c r="I79" s="5218" t="s">
        <v>896</v>
      </c>
    </row>
    <row customHeight="1" ht="11.25">
      <c r="A80" s="5218" t="s">
        <v>2247</v>
      </c>
      <c r="B80" s="5218" t="s">
        <v>16</v>
      </c>
      <c r="C80" s="5218" t="s">
        <v>2297</v>
      </c>
      <c r="D80" s="5218" t="s">
        <v>2298</v>
      </c>
      <c r="E80" s="5218" t="s">
        <v>2299</v>
      </c>
      <c r="F80" s="5218" t="s">
        <v>2300</v>
      </c>
      <c r="G80" s="5218" t="s">
        <v>2301</v>
      </c>
      <c r="H80" s="5218" t="s">
        <v>22</v>
      </c>
      <c r="I80" s="5218" t="s">
        <v>896</v>
      </c>
    </row>
    <row customHeight="1" ht="11.25">
      <c r="A81" s="5218" t="s">
        <v>2247</v>
      </c>
      <c r="B81" s="5218" t="s">
        <v>16</v>
      </c>
      <c r="C81" s="5218" t="s">
        <v>22</v>
      </c>
      <c r="D81" s="5218" t="s">
        <v>2302</v>
      </c>
      <c r="E81" s="5218" t="s">
        <v>2303</v>
      </c>
      <c r="F81" s="5218" t="s">
        <v>2255</v>
      </c>
      <c r="G81" s="5218" t="s">
        <v>22</v>
      </c>
      <c r="H81" s="5218" t="s">
        <v>22</v>
      </c>
      <c r="I81" s="5218" t="s">
        <v>896</v>
      </c>
    </row>
    <row customHeight="1" ht="11.25">
      <c r="A82" s="5218" t="s">
        <v>2247</v>
      </c>
      <c r="B82" s="5218" t="s">
        <v>16</v>
      </c>
      <c r="C82" s="5218" t="s">
        <v>2304</v>
      </c>
      <c r="D82" s="5218" t="s">
        <v>2305</v>
      </c>
      <c r="E82" s="5218" t="s">
        <v>2306</v>
      </c>
      <c r="F82" s="5218" t="s">
        <v>2307</v>
      </c>
      <c r="G82" s="5218" t="s">
        <v>2308</v>
      </c>
      <c r="H82" s="5218" t="s">
        <v>22</v>
      </c>
      <c r="I82" s="5218" t="s">
        <v>896</v>
      </c>
    </row>
    <row customHeight="1" ht="11.25">
      <c r="A83" s="5218" t="s">
        <v>2247</v>
      </c>
      <c r="B83" s="5218" t="s">
        <v>16</v>
      </c>
      <c r="C83" s="5218" t="s">
        <v>2309</v>
      </c>
      <c r="D83" s="5218" t="s">
        <v>2310</v>
      </c>
      <c r="E83" s="5218" t="s">
        <v>2311</v>
      </c>
      <c r="F83" s="5218" t="s">
        <v>2312</v>
      </c>
      <c r="G83" s="5218" t="s">
        <v>2313</v>
      </c>
      <c r="H83" s="5218" t="s">
        <v>22</v>
      </c>
      <c r="I83" s="5218" t="s">
        <v>896</v>
      </c>
    </row>
    <row customHeight="1" ht="11.25">
      <c r="A84" s="5218" t="s">
        <v>2247</v>
      </c>
      <c r="B84" s="5218" t="s">
        <v>16</v>
      </c>
      <c r="C84" s="5218" t="s">
        <v>2314</v>
      </c>
      <c r="D84" s="5218" t="s">
        <v>2315</v>
      </c>
      <c r="E84" s="5218" t="s">
        <v>2316</v>
      </c>
      <c r="F84" s="5218" t="s">
        <v>2255</v>
      </c>
      <c r="G84" s="5218" t="s">
        <v>2317</v>
      </c>
      <c r="H84" s="5218" t="s">
        <v>22</v>
      </c>
      <c r="I84" s="5218" t="s">
        <v>896</v>
      </c>
    </row>
    <row customHeight="1" ht="11.25">
      <c r="A85" s="5218" t="s">
        <v>2247</v>
      </c>
      <c r="B85" s="5218" t="s">
        <v>16</v>
      </c>
      <c r="C85" s="5218" t="s">
        <v>2557</v>
      </c>
      <c r="D85" s="5218" t="s">
        <v>2558</v>
      </c>
      <c r="E85" s="5218" t="s">
        <v>2559</v>
      </c>
      <c r="F85" s="5218" t="s">
        <v>2377</v>
      </c>
      <c r="G85" s="5218" t="s">
        <v>2560</v>
      </c>
      <c r="H85" s="5218" t="s">
        <v>22</v>
      </c>
      <c r="I85" s="5218" t="s">
        <v>896</v>
      </c>
    </row>
    <row customHeight="1" ht="11.25">
      <c r="A86" s="5218" t="s">
        <v>2247</v>
      </c>
      <c r="B86" s="5218" t="s">
        <v>16</v>
      </c>
      <c r="C86" s="5218" t="s">
        <v>2318</v>
      </c>
      <c r="D86" s="5218" t="s">
        <v>2319</v>
      </c>
      <c r="E86" s="5218" t="s">
        <v>2320</v>
      </c>
      <c r="F86" s="5218" t="s">
        <v>2321</v>
      </c>
      <c r="G86" s="5218" t="s">
        <v>2322</v>
      </c>
      <c r="H86" s="5218" t="s">
        <v>22</v>
      </c>
      <c r="I86" s="5218" t="s">
        <v>896</v>
      </c>
    </row>
    <row customHeight="1" ht="11.25">
      <c r="A87" s="5218" t="s">
        <v>2247</v>
      </c>
      <c r="B87" s="5218" t="s">
        <v>16</v>
      </c>
      <c r="C87" s="5218" t="s">
        <v>2323</v>
      </c>
      <c r="D87" s="5218" t="s">
        <v>2324</v>
      </c>
      <c r="E87" s="5218" t="s">
        <v>2325</v>
      </c>
      <c r="F87" s="5218" t="s">
        <v>2326</v>
      </c>
      <c r="G87" s="5218" t="s">
        <v>2327</v>
      </c>
      <c r="H87" s="5218" t="s">
        <v>22</v>
      </c>
      <c r="I87" s="5218" t="s">
        <v>896</v>
      </c>
    </row>
    <row customHeight="1" ht="11.25">
      <c r="A88" s="5218" t="s">
        <v>2247</v>
      </c>
      <c r="B88" s="5218" t="s">
        <v>16</v>
      </c>
      <c r="C88" s="5218" t="s">
        <v>2328</v>
      </c>
      <c r="D88" s="5218" t="s">
        <v>2329</v>
      </c>
      <c r="E88" s="5218" t="s">
        <v>2330</v>
      </c>
      <c r="F88" s="5218" t="s">
        <v>2331</v>
      </c>
      <c r="G88" s="5218" t="s">
        <v>2332</v>
      </c>
      <c r="H88" s="5218" t="s">
        <v>22</v>
      </c>
      <c r="I88" s="5218" t="s">
        <v>896</v>
      </c>
    </row>
    <row customHeight="1" ht="11.25">
      <c r="A89" s="5218" t="s">
        <v>2247</v>
      </c>
      <c r="B89" s="5218" t="s">
        <v>16</v>
      </c>
      <c r="C89" s="5218" t="s">
        <v>2338</v>
      </c>
      <c r="D89" s="5218" t="s">
        <v>2339</v>
      </c>
      <c r="E89" s="5218" t="s">
        <v>2340</v>
      </c>
      <c r="F89" s="5218" t="s">
        <v>2341</v>
      </c>
      <c r="G89" s="5218" t="s">
        <v>2342</v>
      </c>
      <c r="H89" s="5218" t="s">
        <v>22</v>
      </c>
      <c r="I89" s="5218" t="s">
        <v>896</v>
      </c>
    </row>
    <row customHeight="1" ht="11.25">
      <c r="A90" s="5218" t="s">
        <v>2247</v>
      </c>
      <c r="B90" s="5218" t="s">
        <v>16</v>
      </c>
      <c r="C90" s="5218" t="s">
        <v>2343</v>
      </c>
      <c r="D90" s="5218" t="s">
        <v>2344</v>
      </c>
      <c r="E90" s="5218" t="s">
        <v>2345</v>
      </c>
      <c r="F90" s="5218" t="s">
        <v>2346</v>
      </c>
      <c r="G90" s="5218" t="s">
        <v>2347</v>
      </c>
      <c r="H90" s="5218" t="s">
        <v>22</v>
      </c>
      <c r="I90" s="5218" t="s">
        <v>896</v>
      </c>
    </row>
    <row customHeight="1" ht="11.25">
      <c r="A91" s="5218" t="s">
        <v>2247</v>
      </c>
      <c r="B91" s="5218" t="s">
        <v>16</v>
      </c>
      <c r="C91" s="5218" t="s">
        <v>2348</v>
      </c>
      <c r="D91" s="5218" t="s">
        <v>2349</v>
      </c>
      <c r="E91" s="5218" t="s">
        <v>2350</v>
      </c>
      <c r="F91" s="5218" t="s">
        <v>2351</v>
      </c>
      <c r="G91" s="5218" t="s">
        <v>2342</v>
      </c>
      <c r="H91" s="5218" t="s">
        <v>22</v>
      </c>
      <c r="I91" s="5218" t="s">
        <v>896</v>
      </c>
    </row>
    <row customHeight="1" ht="11.25">
      <c r="A92" s="5218" t="s">
        <v>2247</v>
      </c>
      <c r="B92" s="5218" t="s">
        <v>16</v>
      </c>
      <c r="C92" s="5218" t="s">
        <v>2365</v>
      </c>
      <c r="D92" s="5218" t="s">
        <v>2366</v>
      </c>
      <c r="E92" s="5218" t="s">
        <v>2367</v>
      </c>
      <c r="F92" s="5218" t="s">
        <v>2255</v>
      </c>
      <c r="G92" s="5218" t="s">
        <v>2368</v>
      </c>
      <c r="H92" s="5218" t="s">
        <v>22</v>
      </c>
      <c r="I92" s="5218" t="s">
        <v>896</v>
      </c>
    </row>
    <row customHeight="1" ht="11.25">
      <c r="A93" s="5218" t="s">
        <v>2247</v>
      </c>
      <c r="B93" s="5218" t="s">
        <v>16</v>
      </c>
      <c r="C93" s="5218" t="s">
        <v>2374</v>
      </c>
      <c r="D93" s="5218" t="s">
        <v>2375</v>
      </c>
      <c r="E93" s="5218" t="s">
        <v>2376</v>
      </c>
      <c r="F93" s="5218" t="s">
        <v>2377</v>
      </c>
      <c r="G93" s="5218" t="s">
        <v>2378</v>
      </c>
      <c r="H93" s="5218" t="s">
        <v>22</v>
      </c>
      <c r="I93" s="5218" t="s">
        <v>896</v>
      </c>
    </row>
    <row customHeight="1" ht="11.25">
      <c r="A94" s="5218" t="s">
        <v>2247</v>
      </c>
      <c r="B94" s="5218" t="s">
        <v>16</v>
      </c>
      <c r="C94" s="5218" t="s">
        <v>2379</v>
      </c>
      <c r="D94" s="5218" t="s">
        <v>2380</v>
      </c>
      <c r="E94" s="5218" t="s">
        <v>2381</v>
      </c>
      <c r="F94" s="5218" t="s">
        <v>2307</v>
      </c>
      <c r="G94" s="5218" t="s">
        <v>2382</v>
      </c>
      <c r="H94" s="5218" t="s">
        <v>22</v>
      </c>
      <c r="I94" s="5218" t="s">
        <v>896</v>
      </c>
    </row>
    <row customHeight="1" ht="11.25">
      <c r="A95" s="5218" t="s">
        <v>2247</v>
      </c>
      <c r="B95" s="5218" t="s">
        <v>16</v>
      </c>
      <c r="C95" s="5218" t="s">
        <v>2387</v>
      </c>
      <c r="D95" s="5218" t="s">
        <v>2388</v>
      </c>
      <c r="E95" s="5218" t="s">
        <v>2389</v>
      </c>
      <c r="F95" s="5218" t="s">
        <v>2390</v>
      </c>
      <c r="G95" s="5218" t="s">
        <v>2391</v>
      </c>
      <c r="H95" s="5218" t="s">
        <v>22</v>
      </c>
      <c r="I95" s="5218" t="s">
        <v>896</v>
      </c>
    </row>
    <row customHeight="1" ht="11.25">
      <c r="A96" s="5218" t="s">
        <v>2247</v>
      </c>
      <c r="B96" s="5218" t="s">
        <v>16</v>
      </c>
      <c r="C96" s="5218" t="s">
        <v>2392</v>
      </c>
      <c r="D96" s="5218" t="s">
        <v>2393</v>
      </c>
      <c r="E96" s="5218" t="s">
        <v>2394</v>
      </c>
      <c r="F96" s="5218" t="s">
        <v>2395</v>
      </c>
      <c r="G96" s="5218" t="s">
        <v>2396</v>
      </c>
      <c r="H96" s="5218" t="s">
        <v>22</v>
      </c>
      <c r="I96" s="5218" t="s">
        <v>896</v>
      </c>
    </row>
    <row customHeight="1" ht="11.25">
      <c r="A97" s="5218" t="s">
        <v>2247</v>
      </c>
      <c r="B97" s="5218" t="s">
        <v>16</v>
      </c>
      <c r="C97" s="5218" t="s">
        <v>2397</v>
      </c>
      <c r="D97" s="5218" t="s">
        <v>2398</v>
      </c>
      <c r="E97" s="5218" t="s">
        <v>2399</v>
      </c>
      <c r="F97" s="5218" t="s">
        <v>2400</v>
      </c>
      <c r="G97" s="5218" t="s">
        <v>2401</v>
      </c>
      <c r="H97" s="5218" t="s">
        <v>22</v>
      </c>
      <c r="I97" s="5218" t="s">
        <v>896</v>
      </c>
    </row>
    <row customHeight="1" ht="11.25">
      <c r="A98" s="5218" t="s">
        <v>2247</v>
      </c>
      <c r="B98" s="5218" t="s">
        <v>16</v>
      </c>
      <c r="C98" s="5218" t="s">
        <v>2407</v>
      </c>
      <c r="D98" s="5218" t="s">
        <v>2408</v>
      </c>
      <c r="E98" s="5218" t="s">
        <v>2409</v>
      </c>
      <c r="F98" s="5218" t="s">
        <v>2410</v>
      </c>
      <c r="G98" s="5218" t="s">
        <v>2411</v>
      </c>
      <c r="H98" s="5218" t="s">
        <v>22</v>
      </c>
      <c r="I98" s="5218" t="s">
        <v>896</v>
      </c>
    </row>
    <row customHeight="1" ht="11.25">
      <c r="A99" s="5218" t="s">
        <v>2247</v>
      </c>
      <c r="B99" s="5218" t="s">
        <v>16</v>
      </c>
      <c r="C99" s="5218" t="s">
        <v>2421</v>
      </c>
      <c r="D99" s="5218" t="s">
        <v>2422</v>
      </c>
      <c r="E99" s="5218" t="s">
        <v>2423</v>
      </c>
      <c r="F99" s="5218" t="s">
        <v>2424</v>
      </c>
      <c r="G99" s="5218" t="s">
        <v>2425</v>
      </c>
      <c r="H99" s="5218" t="s">
        <v>22</v>
      </c>
      <c r="I99" s="5218" t="s">
        <v>896</v>
      </c>
    </row>
    <row customHeight="1" ht="11.25">
      <c r="A100" s="5218" t="s">
        <v>2247</v>
      </c>
      <c r="B100" s="5218" t="s">
        <v>16</v>
      </c>
      <c r="C100" s="5218" t="s">
        <v>2426</v>
      </c>
      <c r="D100" s="5218" t="s">
        <v>2427</v>
      </c>
      <c r="E100" s="5218" t="s">
        <v>2428</v>
      </c>
      <c r="F100" s="5218" t="s">
        <v>2429</v>
      </c>
      <c r="G100" s="5218" t="s">
        <v>2430</v>
      </c>
      <c r="H100" s="5218" t="s">
        <v>22</v>
      </c>
      <c r="I100" s="5218" t="s">
        <v>896</v>
      </c>
    </row>
    <row customHeight="1" ht="11.25">
      <c r="A101" s="5218" t="s">
        <v>2247</v>
      </c>
      <c r="B101" s="5218" t="s">
        <v>16</v>
      </c>
      <c r="C101" s="5218" t="s">
        <v>2431</v>
      </c>
      <c r="D101" s="5218" t="s">
        <v>2432</v>
      </c>
      <c r="E101" s="5218" t="s">
        <v>2433</v>
      </c>
      <c r="F101" s="5218" t="s">
        <v>2300</v>
      </c>
      <c r="G101" s="5218" t="s">
        <v>2434</v>
      </c>
      <c r="H101" s="5218" t="s">
        <v>22</v>
      </c>
      <c r="I101" s="5218" t="s">
        <v>896</v>
      </c>
    </row>
    <row customHeight="1" ht="11.25">
      <c r="A102" s="5218" t="s">
        <v>2247</v>
      </c>
      <c r="B102" s="5218" t="s">
        <v>16</v>
      </c>
      <c r="C102" s="5218" t="s">
        <v>2438</v>
      </c>
      <c r="D102" s="5218" t="s">
        <v>2439</v>
      </c>
      <c r="E102" s="5218" t="s">
        <v>2440</v>
      </c>
      <c r="F102" s="5218" t="s">
        <v>2410</v>
      </c>
      <c r="G102" s="5218" t="s">
        <v>2441</v>
      </c>
      <c r="H102" s="5218" t="s">
        <v>22</v>
      </c>
      <c r="I102" s="5218" t="s">
        <v>896</v>
      </c>
    </row>
    <row customHeight="1" ht="11.25">
      <c r="A103" s="5218" t="s">
        <v>2247</v>
      </c>
      <c r="B103" s="5218" t="s">
        <v>16</v>
      </c>
      <c r="C103" s="5218" t="s">
        <v>2447</v>
      </c>
      <c r="D103" s="5218" t="s">
        <v>2448</v>
      </c>
      <c r="E103" s="5218" t="s">
        <v>2449</v>
      </c>
      <c r="F103" s="5218" t="s">
        <v>2255</v>
      </c>
      <c r="G103" s="5218" t="s">
        <v>2450</v>
      </c>
      <c r="H103" s="5218" t="s">
        <v>22</v>
      </c>
      <c r="I103" s="5218" t="s">
        <v>896</v>
      </c>
    </row>
    <row customHeight="1" ht="11.25">
      <c r="A104" s="5218" t="s">
        <v>2247</v>
      </c>
      <c r="B104" s="5218" t="s">
        <v>16</v>
      </c>
      <c r="C104" s="5218" t="s">
        <v>2451</v>
      </c>
      <c r="D104" s="5218" t="s">
        <v>2452</v>
      </c>
      <c r="E104" s="5218" t="s">
        <v>2453</v>
      </c>
      <c r="F104" s="5218" t="s">
        <v>2454</v>
      </c>
      <c r="G104" s="5218" t="s">
        <v>2455</v>
      </c>
      <c r="H104" s="5218" t="s">
        <v>22</v>
      </c>
      <c r="I104" s="5218" t="s">
        <v>896</v>
      </c>
    </row>
    <row customHeight="1" ht="11.25">
      <c r="A105" s="5218" t="s">
        <v>2247</v>
      </c>
      <c r="B105" s="5218" t="s">
        <v>16</v>
      </c>
      <c r="C105" s="5218" t="s">
        <v>2561</v>
      </c>
      <c r="D105" s="5218" t="s">
        <v>2562</v>
      </c>
      <c r="E105" s="5218" t="s">
        <v>2453</v>
      </c>
      <c r="F105" s="5218" t="s">
        <v>2563</v>
      </c>
      <c r="G105" s="5218" t="s">
        <v>22</v>
      </c>
      <c r="H105" s="5218" t="s">
        <v>22</v>
      </c>
      <c r="I105" s="5218" t="s">
        <v>896</v>
      </c>
    </row>
    <row customHeight="1" ht="11.25">
      <c r="A106" s="5218" t="s">
        <v>2247</v>
      </c>
      <c r="B106" s="5218" t="s">
        <v>16</v>
      </c>
      <c r="C106" s="5218" t="s">
        <v>2459</v>
      </c>
      <c r="D106" s="5218" t="s">
        <v>2460</v>
      </c>
      <c r="E106" s="5218" t="s">
        <v>2461</v>
      </c>
      <c r="F106" s="5218" t="s">
        <v>2312</v>
      </c>
      <c r="G106" s="5218" t="s">
        <v>2462</v>
      </c>
      <c r="H106" s="5218" t="s">
        <v>22</v>
      </c>
      <c r="I106" s="5218" t="s">
        <v>896</v>
      </c>
    </row>
    <row customHeight="1" ht="11.25">
      <c r="A107" s="5218" t="s">
        <v>2247</v>
      </c>
      <c r="B107" s="5218" t="s">
        <v>16</v>
      </c>
      <c r="C107" s="5218" t="s">
        <v>2468</v>
      </c>
      <c r="D107" s="5218" t="s">
        <v>2469</v>
      </c>
      <c r="E107" s="5218" t="s">
        <v>2470</v>
      </c>
      <c r="F107" s="5218" t="s">
        <v>2321</v>
      </c>
      <c r="G107" s="5218" t="s">
        <v>2471</v>
      </c>
      <c r="H107" s="5218" t="s">
        <v>22</v>
      </c>
      <c r="I107" s="5218" t="s">
        <v>896</v>
      </c>
    </row>
    <row customHeight="1" ht="11.25">
      <c r="A108" s="5218" t="s">
        <v>2247</v>
      </c>
      <c r="B108" s="5218" t="s">
        <v>16</v>
      </c>
      <c r="C108" s="5218" t="s">
        <v>2516</v>
      </c>
      <c r="D108" s="5218" t="s">
        <v>2517</v>
      </c>
      <c r="E108" s="5218" t="s">
        <v>2518</v>
      </c>
      <c r="F108" s="5218" t="s">
        <v>2255</v>
      </c>
      <c r="G108" s="5218" t="s">
        <v>2519</v>
      </c>
      <c r="H108" s="5218" t="s">
        <v>22</v>
      </c>
      <c r="I108" s="5218" t="s">
        <v>896</v>
      </c>
    </row>
    <row customHeight="1" ht="11.25">
      <c r="A109" s="5218" t="s">
        <v>2247</v>
      </c>
      <c r="B109" s="5218" t="s">
        <v>16</v>
      </c>
      <c r="C109" s="5218" t="s">
        <v>2520</v>
      </c>
      <c r="D109" s="5218" t="s">
        <v>2521</v>
      </c>
      <c r="E109" s="5218" t="s">
        <v>2250</v>
      </c>
      <c r="F109" s="5218" t="s">
        <v>2522</v>
      </c>
      <c r="G109" s="5218" t="s">
        <v>2523</v>
      </c>
      <c r="H109" s="5218" t="s">
        <v>22</v>
      </c>
      <c r="I109" s="5218" t="s">
        <v>896</v>
      </c>
    </row>
    <row customHeight="1" ht="11.25">
      <c r="A110" s="5218" t="s">
        <v>2247</v>
      </c>
      <c r="B110" s="5218" t="s">
        <v>16</v>
      </c>
      <c r="C110" s="5218" t="s">
        <v>2525</v>
      </c>
      <c r="D110" s="5218" t="s">
        <v>2526</v>
      </c>
      <c r="E110" s="5218" t="s">
        <v>2527</v>
      </c>
      <c r="F110" s="5218" t="s">
        <v>2312</v>
      </c>
      <c r="G110" s="5218" t="s">
        <v>2528</v>
      </c>
      <c r="H110" s="5218" t="s">
        <v>22</v>
      </c>
      <c r="I110" s="5218" t="s">
        <v>896</v>
      </c>
    </row>
    <row customHeight="1" ht="11.25">
      <c r="A111" s="5218" t="s">
        <v>2247</v>
      </c>
      <c r="B111" s="5218" t="s">
        <v>16</v>
      </c>
      <c r="C111" s="5218" t="s">
        <v>2538</v>
      </c>
      <c r="D111" s="5218" t="s">
        <v>2539</v>
      </c>
      <c r="E111" s="5218" t="s">
        <v>2540</v>
      </c>
      <c r="F111" s="5218" t="s">
        <v>2377</v>
      </c>
      <c r="G111" s="5218" t="s">
        <v>2541</v>
      </c>
      <c r="H111" s="5218" t="s">
        <v>22</v>
      </c>
      <c r="I111" s="5218" t="s">
        <v>896</v>
      </c>
    </row>
    <row customHeight="1" ht="11.25">
      <c r="A112" s="5218" t="s">
        <v>2247</v>
      </c>
      <c r="B112" s="5218" t="s">
        <v>16</v>
      </c>
      <c r="C112" s="5218" t="s">
        <v>2549</v>
      </c>
      <c r="D112" s="5218" t="s">
        <v>2550</v>
      </c>
      <c r="E112" s="5218" t="s">
        <v>2551</v>
      </c>
      <c r="F112" s="5218" t="s">
        <v>2552</v>
      </c>
      <c r="G112" s="5218" t="s">
        <v>2553</v>
      </c>
      <c r="H112" s="5218" t="s">
        <v>22</v>
      </c>
      <c r="I112" s="5218" t="s">
        <v>896</v>
      </c>
    </row>
    <row customHeight="1" ht="11.25">
      <c r="A113" s="5218" t="s">
        <v>2247</v>
      </c>
      <c r="B113" s="5218" t="s">
        <v>16</v>
      </c>
      <c r="C113" s="5218" t="s">
        <v>2554</v>
      </c>
      <c r="D113" s="5218" t="s">
        <v>2555</v>
      </c>
      <c r="E113" s="5218" t="s">
        <v>2551</v>
      </c>
      <c r="F113" s="5218" t="s">
        <v>2556</v>
      </c>
      <c r="G113" s="5218" t="s">
        <v>22</v>
      </c>
      <c r="H113" s="5218" t="s">
        <v>22</v>
      </c>
      <c r="I113" s="5218" t="s">
        <v>896</v>
      </c>
    </row>
    <row customHeight="1" ht="11.25">
      <c r="A114" s="5218" t="s">
        <v>2247</v>
      </c>
      <c r="B114" s="5218" t="s">
        <v>16</v>
      </c>
      <c r="C114" s="5218" t="s">
        <v>2564</v>
      </c>
      <c r="D114" s="5218" t="s">
        <v>2565</v>
      </c>
      <c r="E114" s="5218" t="s">
        <v>2566</v>
      </c>
      <c r="F114" s="5218" t="s">
        <v>2255</v>
      </c>
      <c r="G114" s="5218" t="s">
        <v>2567</v>
      </c>
      <c r="H114" s="5218" t="s">
        <v>22</v>
      </c>
      <c r="I114" s="5218" t="s">
        <v>856</v>
      </c>
    </row>
    <row customHeight="1" ht="11.25">
      <c r="A115" s="5218" t="s">
        <v>2247</v>
      </c>
      <c r="B115" s="5218" t="s">
        <v>16</v>
      </c>
      <c r="C115" s="5218" t="s">
        <v>2248</v>
      </c>
      <c r="D115" s="5218" t="s">
        <v>2249</v>
      </c>
      <c r="E115" s="5218" t="s">
        <v>2250</v>
      </c>
      <c r="F115" s="5218" t="s">
        <v>2251</v>
      </c>
      <c r="G115" s="5218" t="s">
        <v>22</v>
      </c>
      <c r="H115" s="5218" t="s">
        <v>22</v>
      </c>
      <c r="I115" s="5218" t="s">
        <v>856</v>
      </c>
    </row>
    <row customHeight="1" ht="11.25">
      <c r="A116" s="5218" t="s">
        <v>2247</v>
      </c>
      <c r="B116" s="5218" t="s">
        <v>16</v>
      </c>
      <c r="C116" s="5218" t="s">
        <v>2568</v>
      </c>
      <c r="D116" s="5218" t="s">
        <v>2569</v>
      </c>
      <c r="E116" s="5218" t="s">
        <v>2570</v>
      </c>
      <c r="F116" s="5218" t="s">
        <v>2277</v>
      </c>
      <c r="G116" s="5218" t="s">
        <v>2571</v>
      </c>
      <c r="H116" s="5218" t="s">
        <v>22</v>
      </c>
      <c r="I116" s="5218" t="s">
        <v>856</v>
      </c>
    </row>
    <row customHeight="1" ht="11.25">
      <c r="A117" s="5218" t="s">
        <v>2247</v>
      </c>
      <c r="B117" s="5218" t="s">
        <v>16</v>
      </c>
      <c r="C117" s="5218" t="s">
        <v>2274</v>
      </c>
      <c r="D117" s="5218" t="s">
        <v>2275</v>
      </c>
      <c r="E117" s="5218" t="s">
        <v>2276</v>
      </c>
      <c r="F117" s="5218" t="s">
        <v>2277</v>
      </c>
      <c r="G117" s="5218" t="s">
        <v>2278</v>
      </c>
      <c r="H117" s="5218" t="s">
        <v>22</v>
      </c>
      <c r="I117" s="5218" t="s">
        <v>856</v>
      </c>
    </row>
    <row customHeight="1" ht="11.25">
      <c r="A118" s="5218" t="s">
        <v>2247</v>
      </c>
      <c r="B118" s="5218" t="s">
        <v>16</v>
      </c>
      <c r="C118" s="5218" t="s">
        <v>2283</v>
      </c>
      <c r="D118" s="5218" t="s">
        <v>2284</v>
      </c>
      <c r="E118" s="5218" t="s">
        <v>2285</v>
      </c>
      <c r="F118" s="5218" t="s">
        <v>2286</v>
      </c>
      <c r="G118" s="5218" t="s">
        <v>2287</v>
      </c>
      <c r="H118" s="5218" t="s">
        <v>22</v>
      </c>
      <c r="I118" s="5218" t="s">
        <v>856</v>
      </c>
    </row>
    <row customHeight="1" ht="11.25">
      <c r="A119" s="5218" t="s">
        <v>2247</v>
      </c>
      <c r="B119" s="5218" t="s">
        <v>16</v>
      </c>
      <c r="C119" s="5218" t="s">
        <v>2288</v>
      </c>
      <c r="D119" s="5218" t="s">
        <v>2289</v>
      </c>
      <c r="E119" s="5218" t="s">
        <v>2290</v>
      </c>
      <c r="F119" s="5218" t="s">
        <v>2291</v>
      </c>
      <c r="G119" s="5218" t="s">
        <v>2292</v>
      </c>
      <c r="H119" s="5218" t="s">
        <v>22</v>
      </c>
      <c r="I119" s="5218" t="s">
        <v>856</v>
      </c>
    </row>
    <row customHeight="1" ht="11.25">
      <c r="A120" s="5218" t="s">
        <v>2247</v>
      </c>
      <c r="B120" s="5218" t="s">
        <v>16</v>
      </c>
      <c r="C120" s="5218" t="s">
        <v>2572</v>
      </c>
      <c r="D120" s="5218" t="s">
        <v>2573</v>
      </c>
      <c r="E120" s="5218" t="s">
        <v>2574</v>
      </c>
      <c r="F120" s="5218" t="s">
        <v>2532</v>
      </c>
      <c r="G120" s="5218" t="s">
        <v>2575</v>
      </c>
      <c r="H120" s="5218" t="s">
        <v>22</v>
      </c>
      <c r="I120" s="5218" t="s">
        <v>856</v>
      </c>
    </row>
    <row customHeight="1" ht="11.25">
      <c r="A121" s="5218" t="s">
        <v>2247</v>
      </c>
      <c r="B121" s="5218" t="s">
        <v>16</v>
      </c>
      <c r="C121" s="5218" t="s">
        <v>22</v>
      </c>
      <c r="D121" s="5218" t="s">
        <v>2302</v>
      </c>
      <c r="E121" s="5218" t="s">
        <v>2303</v>
      </c>
      <c r="F121" s="5218" t="s">
        <v>2255</v>
      </c>
      <c r="G121" s="5218" t="s">
        <v>22</v>
      </c>
      <c r="H121" s="5218" t="s">
        <v>22</v>
      </c>
      <c r="I121" s="5218" t="s">
        <v>856</v>
      </c>
    </row>
    <row customHeight="1" ht="11.25">
      <c r="A122" s="5218" t="s">
        <v>2247</v>
      </c>
      <c r="B122" s="5218" t="s">
        <v>16</v>
      </c>
      <c r="C122" s="5218" t="s">
        <v>2576</v>
      </c>
      <c r="D122" s="5218" t="s">
        <v>2577</v>
      </c>
      <c r="E122" s="5218" t="s">
        <v>2578</v>
      </c>
      <c r="F122" s="5218" t="s">
        <v>578</v>
      </c>
      <c r="G122" s="5218" t="s">
        <v>2579</v>
      </c>
      <c r="H122" s="5218" t="s">
        <v>2580</v>
      </c>
      <c r="I122" s="5218" t="s">
        <v>856</v>
      </c>
    </row>
    <row customHeight="1" ht="11.25">
      <c r="A123" s="5218" t="s">
        <v>2247</v>
      </c>
      <c r="B123" s="5218" t="s">
        <v>16</v>
      </c>
      <c r="C123" s="5218" t="s">
        <v>2304</v>
      </c>
      <c r="D123" s="5218" t="s">
        <v>2305</v>
      </c>
      <c r="E123" s="5218" t="s">
        <v>2306</v>
      </c>
      <c r="F123" s="5218" t="s">
        <v>2307</v>
      </c>
      <c r="G123" s="5218" t="s">
        <v>2308</v>
      </c>
      <c r="H123" s="5218" t="s">
        <v>22</v>
      </c>
      <c r="I123" s="5218" t="s">
        <v>856</v>
      </c>
    </row>
    <row customHeight="1" ht="11.25">
      <c r="A124" s="5218" t="s">
        <v>2247</v>
      </c>
      <c r="B124" s="5218" t="s">
        <v>16</v>
      </c>
      <c r="C124" s="5218" t="s">
        <v>2309</v>
      </c>
      <c r="D124" s="5218" t="s">
        <v>2310</v>
      </c>
      <c r="E124" s="5218" t="s">
        <v>2311</v>
      </c>
      <c r="F124" s="5218" t="s">
        <v>2312</v>
      </c>
      <c r="G124" s="5218" t="s">
        <v>2313</v>
      </c>
      <c r="H124" s="5218" t="s">
        <v>22</v>
      </c>
      <c r="I124" s="5218" t="s">
        <v>856</v>
      </c>
    </row>
    <row customHeight="1" ht="11.25">
      <c r="A125" s="5218" t="s">
        <v>2247</v>
      </c>
      <c r="B125" s="5218" t="s">
        <v>16</v>
      </c>
      <c r="C125" s="5218" t="s">
        <v>2314</v>
      </c>
      <c r="D125" s="5218" t="s">
        <v>2315</v>
      </c>
      <c r="E125" s="5218" t="s">
        <v>2316</v>
      </c>
      <c r="F125" s="5218" t="s">
        <v>2255</v>
      </c>
      <c r="G125" s="5218" t="s">
        <v>2317</v>
      </c>
      <c r="H125" s="5218" t="s">
        <v>22</v>
      </c>
      <c r="I125" s="5218" t="s">
        <v>856</v>
      </c>
    </row>
    <row customHeight="1" ht="11.25">
      <c r="A126" s="5218" t="s">
        <v>2247</v>
      </c>
      <c r="B126" s="5218" t="s">
        <v>16</v>
      </c>
      <c r="C126" s="5218" t="s">
        <v>2581</v>
      </c>
      <c r="D126" s="5218" t="s">
        <v>2582</v>
      </c>
      <c r="E126" s="5218" t="s">
        <v>2583</v>
      </c>
      <c r="F126" s="5218" t="s">
        <v>2300</v>
      </c>
      <c r="G126" s="5218" t="s">
        <v>2584</v>
      </c>
      <c r="H126" s="5218" t="s">
        <v>22</v>
      </c>
      <c r="I126" s="5218" t="s">
        <v>856</v>
      </c>
    </row>
    <row customHeight="1" ht="11.25">
      <c r="A127" s="5218" t="s">
        <v>2247</v>
      </c>
      <c r="B127" s="5218" t="s">
        <v>16</v>
      </c>
      <c r="C127" s="5218" t="s">
        <v>2585</v>
      </c>
      <c r="D127" s="5218" t="s">
        <v>2586</v>
      </c>
      <c r="E127" s="5218" t="s">
        <v>2587</v>
      </c>
      <c r="F127" s="5218" t="s">
        <v>2372</v>
      </c>
      <c r="G127" s="5218" t="s">
        <v>2588</v>
      </c>
      <c r="H127" s="5218" t="s">
        <v>22</v>
      </c>
      <c r="I127" s="5218" t="s">
        <v>856</v>
      </c>
    </row>
    <row customHeight="1" ht="11.25">
      <c r="A128" s="5218" t="s">
        <v>2247</v>
      </c>
      <c r="B128" s="5218" t="s">
        <v>16</v>
      </c>
      <c r="C128" s="5218" t="s">
        <v>2589</v>
      </c>
      <c r="D128" s="5218" t="s">
        <v>2590</v>
      </c>
      <c r="E128" s="5218" t="s">
        <v>2591</v>
      </c>
      <c r="F128" s="5218" t="s">
        <v>2351</v>
      </c>
      <c r="G128" s="5218" t="s">
        <v>2592</v>
      </c>
      <c r="H128" s="5218" t="s">
        <v>22</v>
      </c>
      <c r="I128" s="5218" t="s">
        <v>856</v>
      </c>
    </row>
    <row customHeight="1" ht="11.25">
      <c r="A129" s="5218" t="s">
        <v>2247</v>
      </c>
      <c r="B129" s="5218" t="s">
        <v>16</v>
      </c>
      <c r="C129" s="5218" t="s">
        <v>2557</v>
      </c>
      <c r="D129" s="5218" t="s">
        <v>2558</v>
      </c>
      <c r="E129" s="5218" t="s">
        <v>2559</v>
      </c>
      <c r="F129" s="5218" t="s">
        <v>2377</v>
      </c>
      <c r="G129" s="5218" t="s">
        <v>2560</v>
      </c>
      <c r="H129" s="5218" t="s">
        <v>22</v>
      </c>
      <c r="I129" s="5218" t="s">
        <v>856</v>
      </c>
    </row>
    <row customHeight="1" ht="11.25">
      <c r="A130" s="5218" t="s">
        <v>2247</v>
      </c>
      <c r="B130" s="5218" t="s">
        <v>16</v>
      </c>
      <c r="C130" s="5218" t="s">
        <v>2318</v>
      </c>
      <c r="D130" s="5218" t="s">
        <v>2319</v>
      </c>
      <c r="E130" s="5218" t="s">
        <v>2320</v>
      </c>
      <c r="F130" s="5218" t="s">
        <v>2321</v>
      </c>
      <c r="G130" s="5218" t="s">
        <v>2322</v>
      </c>
      <c r="H130" s="5218" t="s">
        <v>22</v>
      </c>
      <c r="I130" s="5218" t="s">
        <v>856</v>
      </c>
    </row>
    <row customHeight="1" ht="11.25">
      <c r="A131" s="5218" t="s">
        <v>2247</v>
      </c>
      <c r="B131" s="5218" t="s">
        <v>16</v>
      </c>
      <c r="C131" s="5218" t="s">
        <v>2323</v>
      </c>
      <c r="D131" s="5218" t="s">
        <v>2324</v>
      </c>
      <c r="E131" s="5218" t="s">
        <v>2325</v>
      </c>
      <c r="F131" s="5218" t="s">
        <v>2326</v>
      </c>
      <c r="G131" s="5218" t="s">
        <v>2327</v>
      </c>
      <c r="H131" s="5218" t="s">
        <v>22</v>
      </c>
      <c r="I131" s="5218" t="s">
        <v>856</v>
      </c>
    </row>
    <row customHeight="1" ht="11.25">
      <c r="A132" s="5218" t="s">
        <v>2247</v>
      </c>
      <c r="B132" s="5218" t="s">
        <v>16</v>
      </c>
      <c r="C132" s="5218" t="s">
        <v>2328</v>
      </c>
      <c r="D132" s="5218" t="s">
        <v>2329</v>
      </c>
      <c r="E132" s="5218" t="s">
        <v>2330</v>
      </c>
      <c r="F132" s="5218" t="s">
        <v>2331</v>
      </c>
      <c r="G132" s="5218" t="s">
        <v>2332</v>
      </c>
      <c r="H132" s="5218" t="s">
        <v>22</v>
      </c>
      <c r="I132" s="5218" t="s">
        <v>856</v>
      </c>
    </row>
    <row customHeight="1" ht="11.25">
      <c r="A133" s="5218" t="s">
        <v>2247</v>
      </c>
      <c r="B133" s="5218" t="s">
        <v>16</v>
      </c>
      <c r="C133" s="5218" t="s">
        <v>2333</v>
      </c>
      <c r="D133" s="5218" t="s">
        <v>2334</v>
      </c>
      <c r="E133" s="5218" t="s">
        <v>2335</v>
      </c>
      <c r="F133" s="5218" t="s">
        <v>2336</v>
      </c>
      <c r="G133" s="5218" t="s">
        <v>2337</v>
      </c>
      <c r="H133" s="5218" t="s">
        <v>22</v>
      </c>
      <c r="I133" s="5218" t="s">
        <v>856</v>
      </c>
    </row>
    <row customHeight="1" ht="11.25">
      <c r="A134" s="5218" t="s">
        <v>2247</v>
      </c>
      <c r="B134" s="5218" t="s">
        <v>16</v>
      </c>
      <c r="C134" s="5218" t="s">
        <v>2338</v>
      </c>
      <c r="D134" s="5218" t="s">
        <v>2339</v>
      </c>
      <c r="E134" s="5218" t="s">
        <v>2340</v>
      </c>
      <c r="F134" s="5218" t="s">
        <v>2341</v>
      </c>
      <c r="G134" s="5218" t="s">
        <v>2342</v>
      </c>
      <c r="H134" s="5218" t="s">
        <v>22</v>
      </c>
      <c r="I134" s="5218" t="s">
        <v>856</v>
      </c>
    </row>
    <row customHeight="1" ht="11.25">
      <c r="A135" s="5218" t="s">
        <v>2247</v>
      </c>
      <c r="B135" s="5218" t="s">
        <v>16</v>
      </c>
      <c r="C135" s="5218" t="s">
        <v>2343</v>
      </c>
      <c r="D135" s="5218" t="s">
        <v>2344</v>
      </c>
      <c r="E135" s="5218" t="s">
        <v>2345</v>
      </c>
      <c r="F135" s="5218" t="s">
        <v>2346</v>
      </c>
      <c r="G135" s="5218" t="s">
        <v>2347</v>
      </c>
      <c r="H135" s="5218" t="s">
        <v>22</v>
      </c>
      <c r="I135" s="5218" t="s">
        <v>856</v>
      </c>
    </row>
    <row customHeight="1" ht="11.25">
      <c r="A136" s="5218" t="s">
        <v>2247</v>
      </c>
      <c r="B136" s="5218" t="s">
        <v>16</v>
      </c>
      <c r="C136" s="5218" t="s">
        <v>2356</v>
      </c>
      <c r="D136" s="5218" t="s">
        <v>2357</v>
      </c>
      <c r="E136" s="5218" t="s">
        <v>2358</v>
      </c>
      <c r="F136" s="5218" t="s">
        <v>2346</v>
      </c>
      <c r="G136" s="5218" t="s">
        <v>2359</v>
      </c>
      <c r="H136" s="5218" t="s">
        <v>22</v>
      </c>
      <c r="I136" s="5218" t="s">
        <v>856</v>
      </c>
    </row>
    <row customHeight="1" ht="11.25">
      <c r="A137" s="5218" t="s">
        <v>2247</v>
      </c>
      <c r="B137" s="5218" t="s">
        <v>16</v>
      </c>
      <c r="C137" s="5218" t="s">
        <v>2360</v>
      </c>
      <c r="D137" s="5218" t="s">
        <v>2361</v>
      </c>
      <c r="E137" s="5218" t="s">
        <v>2362</v>
      </c>
      <c r="F137" s="5218" t="s">
        <v>2363</v>
      </c>
      <c r="G137" s="5218" t="s">
        <v>2364</v>
      </c>
      <c r="H137" s="5218" t="s">
        <v>22</v>
      </c>
      <c r="I137" s="5218" t="s">
        <v>856</v>
      </c>
    </row>
    <row customHeight="1" ht="11.25">
      <c r="A138" s="5218" t="s">
        <v>2247</v>
      </c>
      <c r="B138" s="5218" t="s">
        <v>16</v>
      </c>
      <c r="C138" s="5218" t="s">
        <v>2593</v>
      </c>
      <c r="D138" s="5218" t="s">
        <v>2594</v>
      </c>
      <c r="E138" s="5218" t="s">
        <v>2595</v>
      </c>
      <c r="F138" s="5218" t="s">
        <v>2255</v>
      </c>
      <c r="G138" s="5218" t="s">
        <v>2596</v>
      </c>
      <c r="H138" s="5218" t="s">
        <v>22</v>
      </c>
      <c r="I138" s="5218" t="s">
        <v>856</v>
      </c>
    </row>
    <row customHeight="1" ht="11.25">
      <c r="A139" s="5218" t="s">
        <v>2247</v>
      </c>
      <c r="B139" s="5218" t="s">
        <v>16</v>
      </c>
      <c r="C139" s="5218" t="s">
        <v>2597</v>
      </c>
      <c r="D139" s="5218" t="s">
        <v>2598</v>
      </c>
      <c r="E139" s="5218" t="s">
        <v>2599</v>
      </c>
      <c r="F139" s="5218" t="s">
        <v>2341</v>
      </c>
      <c r="G139" s="5218" t="s">
        <v>2373</v>
      </c>
      <c r="H139" s="5218" t="s">
        <v>22</v>
      </c>
      <c r="I139" s="5218" t="s">
        <v>856</v>
      </c>
    </row>
    <row customHeight="1" ht="11.25">
      <c r="A140" s="5218" t="s">
        <v>2247</v>
      </c>
      <c r="B140" s="5218" t="s">
        <v>16</v>
      </c>
      <c r="C140" s="5218" t="s">
        <v>2374</v>
      </c>
      <c r="D140" s="5218" t="s">
        <v>2375</v>
      </c>
      <c r="E140" s="5218" t="s">
        <v>2376</v>
      </c>
      <c r="F140" s="5218" t="s">
        <v>2377</v>
      </c>
      <c r="G140" s="5218" t="s">
        <v>2378</v>
      </c>
      <c r="H140" s="5218" t="s">
        <v>22</v>
      </c>
      <c r="I140" s="5218" t="s">
        <v>856</v>
      </c>
    </row>
    <row customHeight="1" ht="11.25">
      <c r="A141" s="5218" t="s">
        <v>2247</v>
      </c>
      <c r="B141" s="5218" t="s">
        <v>16</v>
      </c>
      <c r="C141" s="5218" t="s">
        <v>2379</v>
      </c>
      <c r="D141" s="5218" t="s">
        <v>2380</v>
      </c>
      <c r="E141" s="5218" t="s">
        <v>2381</v>
      </c>
      <c r="F141" s="5218" t="s">
        <v>2307</v>
      </c>
      <c r="G141" s="5218" t="s">
        <v>2382</v>
      </c>
      <c r="H141" s="5218" t="s">
        <v>22</v>
      </c>
      <c r="I141" s="5218" t="s">
        <v>856</v>
      </c>
    </row>
    <row customHeight="1" ht="11.25">
      <c r="A142" s="5218" t="s">
        <v>2247</v>
      </c>
      <c r="B142" s="5218" t="s">
        <v>16</v>
      </c>
      <c r="C142" s="5218" t="s">
        <v>2600</v>
      </c>
      <c r="D142" s="5218" t="s">
        <v>2601</v>
      </c>
      <c r="E142" s="5218" t="s">
        <v>2602</v>
      </c>
      <c r="F142" s="5218" t="s">
        <v>2429</v>
      </c>
      <c r="G142" s="5218" t="s">
        <v>2603</v>
      </c>
      <c r="H142" s="5218" t="s">
        <v>22</v>
      </c>
      <c r="I142" s="5218" t="s">
        <v>856</v>
      </c>
    </row>
    <row customHeight="1" ht="11.25">
      <c r="A143" s="5218" t="s">
        <v>2247</v>
      </c>
      <c r="B143" s="5218" t="s">
        <v>16</v>
      </c>
      <c r="C143" s="5218" t="s">
        <v>2604</v>
      </c>
      <c r="D143" s="5218" t="s">
        <v>2605</v>
      </c>
      <c r="E143" s="5218" t="s">
        <v>2606</v>
      </c>
      <c r="F143" s="5218" t="s">
        <v>2346</v>
      </c>
      <c r="G143" s="5218" t="s">
        <v>2607</v>
      </c>
      <c r="H143" s="5218" t="s">
        <v>22</v>
      </c>
      <c r="I143" s="5218" t="s">
        <v>856</v>
      </c>
    </row>
    <row customHeight="1" ht="11.25">
      <c r="A144" s="5218" t="s">
        <v>2247</v>
      </c>
      <c r="B144" s="5218" t="s">
        <v>16</v>
      </c>
      <c r="C144" s="5218" t="s">
        <v>2608</v>
      </c>
      <c r="D144" s="5218" t="s">
        <v>2609</v>
      </c>
      <c r="E144" s="5218" t="s">
        <v>2610</v>
      </c>
      <c r="F144" s="5218" t="s">
        <v>2390</v>
      </c>
      <c r="G144" s="5218" t="s">
        <v>2611</v>
      </c>
      <c r="H144" s="5218" t="s">
        <v>22</v>
      </c>
      <c r="I144" s="5218" t="s">
        <v>856</v>
      </c>
    </row>
    <row customHeight="1" ht="11.25">
      <c r="A145" s="5218" t="s">
        <v>2247</v>
      </c>
      <c r="B145" s="5218" t="s">
        <v>16</v>
      </c>
      <c r="C145" s="5218" t="s">
        <v>2392</v>
      </c>
      <c r="D145" s="5218" t="s">
        <v>2393</v>
      </c>
      <c r="E145" s="5218" t="s">
        <v>2394</v>
      </c>
      <c r="F145" s="5218" t="s">
        <v>2395</v>
      </c>
      <c r="G145" s="5218" t="s">
        <v>2396</v>
      </c>
      <c r="H145" s="5218" t="s">
        <v>22</v>
      </c>
      <c r="I145" s="5218" t="s">
        <v>856</v>
      </c>
    </row>
    <row customHeight="1" ht="11.25">
      <c r="A146" s="5218" t="s">
        <v>2247</v>
      </c>
      <c r="B146" s="5218" t="s">
        <v>16</v>
      </c>
      <c r="C146" s="5218" t="s">
        <v>2402</v>
      </c>
      <c r="D146" s="5218" t="s">
        <v>2403</v>
      </c>
      <c r="E146" s="5218" t="s">
        <v>2404</v>
      </c>
      <c r="F146" s="5218" t="s">
        <v>2405</v>
      </c>
      <c r="G146" s="5218" t="s">
        <v>2406</v>
      </c>
      <c r="H146" s="5218" t="s">
        <v>22</v>
      </c>
      <c r="I146" s="5218" t="s">
        <v>856</v>
      </c>
    </row>
    <row customHeight="1" ht="11.25">
      <c r="A147" s="5218" t="s">
        <v>2247</v>
      </c>
      <c r="B147" s="5218" t="s">
        <v>16</v>
      </c>
      <c r="C147" s="5218" t="s">
        <v>2612</v>
      </c>
      <c r="D147" s="5218" t="s">
        <v>2613</v>
      </c>
      <c r="E147" s="5218" t="s">
        <v>2614</v>
      </c>
      <c r="F147" s="5218" t="s">
        <v>2286</v>
      </c>
      <c r="G147" s="5218" t="s">
        <v>2615</v>
      </c>
      <c r="H147" s="5218" t="s">
        <v>22</v>
      </c>
      <c r="I147" s="5218" t="s">
        <v>856</v>
      </c>
    </row>
    <row customHeight="1" ht="11.25">
      <c r="A148" s="5218" t="s">
        <v>2247</v>
      </c>
      <c r="B148" s="5218" t="s">
        <v>16</v>
      </c>
      <c r="C148" s="5218" t="s">
        <v>2616</v>
      </c>
      <c r="D148" s="5218" t="s">
        <v>2617</v>
      </c>
      <c r="E148" s="5218" t="s">
        <v>2618</v>
      </c>
      <c r="F148" s="5218" t="s">
        <v>2321</v>
      </c>
      <c r="G148" s="5218" t="s">
        <v>2619</v>
      </c>
      <c r="H148" s="5218" t="s">
        <v>22</v>
      </c>
      <c r="I148" s="5218" t="s">
        <v>856</v>
      </c>
    </row>
    <row customHeight="1" ht="11.25">
      <c r="A149" s="5218" t="s">
        <v>2247</v>
      </c>
      <c r="B149" s="5218" t="s">
        <v>16</v>
      </c>
      <c r="C149" s="5218" t="s">
        <v>2620</v>
      </c>
      <c r="D149" s="5218" t="s">
        <v>2621</v>
      </c>
      <c r="E149" s="5218" t="s">
        <v>2622</v>
      </c>
      <c r="F149" s="5218" t="s">
        <v>2291</v>
      </c>
      <c r="G149" s="5218" t="s">
        <v>2623</v>
      </c>
      <c r="H149" s="5218" t="s">
        <v>22</v>
      </c>
      <c r="I149" s="5218" t="s">
        <v>856</v>
      </c>
    </row>
    <row customHeight="1" ht="11.25">
      <c r="A150" s="5218" t="s">
        <v>2247</v>
      </c>
      <c r="B150" s="5218" t="s">
        <v>16</v>
      </c>
      <c r="C150" s="5218" t="s">
        <v>2407</v>
      </c>
      <c r="D150" s="5218" t="s">
        <v>2408</v>
      </c>
      <c r="E150" s="5218" t="s">
        <v>2409</v>
      </c>
      <c r="F150" s="5218" t="s">
        <v>2410</v>
      </c>
      <c r="G150" s="5218" t="s">
        <v>2411</v>
      </c>
      <c r="H150" s="5218" t="s">
        <v>22</v>
      </c>
      <c r="I150" s="5218" t="s">
        <v>856</v>
      </c>
    </row>
    <row customHeight="1" ht="11.25">
      <c r="A151" s="5218" t="s">
        <v>2247</v>
      </c>
      <c r="B151" s="5218" t="s">
        <v>16</v>
      </c>
      <c r="C151" s="5218" t="s">
        <v>2412</v>
      </c>
      <c r="D151" s="5218" t="s">
        <v>2413</v>
      </c>
      <c r="E151" s="5218" t="s">
        <v>2414</v>
      </c>
      <c r="F151" s="5218" t="s">
        <v>2286</v>
      </c>
      <c r="G151" s="5218" t="s">
        <v>2415</v>
      </c>
      <c r="H151" s="5218" t="s">
        <v>22</v>
      </c>
      <c r="I151" s="5218" t="s">
        <v>856</v>
      </c>
    </row>
    <row customHeight="1" ht="11.25">
      <c r="A152" s="5218" t="s">
        <v>2247</v>
      </c>
      <c r="B152" s="5218" t="s">
        <v>16</v>
      </c>
      <c r="C152" s="5218" t="s">
        <v>2416</v>
      </c>
      <c r="D152" s="5218" t="s">
        <v>2417</v>
      </c>
      <c r="E152" s="5218" t="s">
        <v>2418</v>
      </c>
      <c r="F152" s="5218" t="s">
        <v>2419</v>
      </c>
      <c r="G152" s="5218" t="s">
        <v>2420</v>
      </c>
      <c r="H152" s="5218" t="s">
        <v>22</v>
      </c>
      <c r="I152" s="5218" t="s">
        <v>856</v>
      </c>
    </row>
    <row customHeight="1" ht="11.25">
      <c r="A153" s="5218" t="s">
        <v>2247</v>
      </c>
      <c r="B153" s="5218" t="s">
        <v>16</v>
      </c>
      <c r="C153" s="5218" t="s">
        <v>2421</v>
      </c>
      <c r="D153" s="5218" t="s">
        <v>2422</v>
      </c>
      <c r="E153" s="5218" t="s">
        <v>2423</v>
      </c>
      <c r="F153" s="5218" t="s">
        <v>2424</v>
      </c>
      <c r="G153" s="5218" t="s">
        <v>2425</v>
      </c>
      <c r="H153" s="5218" t="s">
        <v>22</v>
      </c>
      <c r="I153" s="5218" t="s">
        <v>856</v>
      </c>
    </row>
    <row customHeight="1" ht="11.25">
      <c r="A154" s="5218" t="s">
        <v>2247</v>
      </c>
      <c r="B154" s="5218" t="s">
        <v>16</v>
      </c>
      <c r="C154" s="5218" t="s">
        <v>2624</v>
      </c>
      <c r="D154" s="5218" t="s">
        <v>2625</v>
      </c>
      <c r="E154" s="5218" t="s">
        <v>2626</v>
      </c>
      <c r="F154" s="5218" t="s">
        <v>2410</v>
      </c>
      <c r="G154" s="5218" t="s">
        <v>2627</v>
      </c>
      <c r="H154" s="5218" t="s">
        <v>22</v>
      </c>
      <c r="I154" s="5218" t="s">
        <v>856</v>
      </c>
    </row>
    <row customHeight="1" ht="11.25">
      <c r="A155" s="5218" t="s">
        <v>2247</v>
      </c>
      <c r="B155" s="5218" t="s">
        <v>16</v>
      </c>
      <c r="C155" s="5218" t="s">
        <v>2628</v>
      </c>
      <c r="D155" s="5218" t="s">
        <v>2629</v>
      </c>
      <c r="E155" s="5218" t="s">
        <v>2630</v>
      </c>
      <c r="F155" s="5218" t="s">
        <v>2429</v>
      </c>
      <c r="G155" s="5218" t="s">
        <v>22</v>
      </c>
      <c r="H155" s="5218" t="s">
        <v>22</v>
      </c>
      <c r="I155" s="5218" t="s">
        <v>856</v>
      </c>
    </row>
    <row customHeight="1" ht="11.25">
      <c r="A156" s="5218" t="s">
        <v>2247</v>
      </c>
      <c r="B156" s="5218" t="s">
        <v>16</v>
      </c>
      <c r="C156" s="5218" t="s">
        <v>2631</v>
      </c>
      <c r="D156" s="5218" t="s">
        <v>2632</v>
      </c>
      <c r="E156" s="5218" t="s">
        <v>2633</v>
      </c>
      <c r="F156" s="5218" t="s">
        <v>2400</v>
      </c>
      <c r="G156" s="5218" t="s">
        <v>2634</v>
      </c>
      <c r="H156" s="5218" t="s">
        <v>22</v>
      </c>
      <c r="I156" s="5218" t="s">
        <v>856</v>
      </c>
    </row>
    <row customHeight="1" ht="11.25">
      <c r="A157" s="5218" t="s">
        <v>2247</v>
      </c>
      <c r="B157" s="5218" t="s">
        <v>16</v>
      </c>
      <c r="C157" s="5218" t="s">
        <v>2442</v>
      </c>
      <c r="D157" s="5218" t="s">
        <v>2443</v>
      </c>
      <c r="E157" s="5218" t="s">
        <v>2444</v>
      </c>
      <c r="F157" s="5218" t="s">
        <v>2445</v>
      </c>
      <c r="G157" s="5218" t="s">
        <v>2446</v>
      </c>
      <c r="H157" s="5218" t="s">
        <v>22</v>
      </c>
      <c r="I157" s="5218" t="s">
        <v>856</v>
      </c>
    </row>
    <row customHeight="1" ht="11.25">
      <c r="A158" s="5218" t="s">
        <v>2247</v>
      </c>
      <c r="B158" s="5218" t="s">
        <v>16</v>
      </c>
      <c r="C158" s="5218" t="s">
        <v>2451</v>
      </c>
      <c r="D158" s="5218" t="s">
        <v>2452</v>
      </c>
      <c r="E158" s="5218" t="s">
        <v>2453</v>
      </c>
      <c r="F158" s="5218" t="s">
        <v>2454</v>
      </c>
      <c r="G158" s="5218" t="s">
        <v>2455</v>
      </c>
      <c r="H158" s="5218" t="s">
        <v>22</v>
      </c>
      <c r="I158" s="5218" t="s">
        <v>856</v>
      </c>
    </row>
    <row customHeight="1" ht="11.25">
      <c r="A159" s="5218" t="s">
        <v>2247</v>
      </c>
      <c r="B159" s="5218" t="s">
        <v>16</v>
      </c>
      <c r="C159" s="5218" t="s">
        <v>2484</v>
      </c>
      <c r="D159" s="5218" t="s">
        <v>2485</v>
      </c>
      <c r="E159" s="5218" t="s">
        <v>2486</v>
      </c>
      <c r="F159" s="5218" t="s">
        <v>2307</v>
      </c>
      <c r="G159" s="5218" t="s">
        <v>2487</v>
      </c>
      <c r="H159" s="5218" t="s">
        <v>22</v>
      </c>
      <c r="I159" s="5218" t="s">
        <v>856</v>
      </c>
    </row>
    <row customHeight="1" ht="11.25">
      <c r="A160" s="5218" t="s">
        <v>2247</v>
      </c>
      <c r="B160" s="5218" t="s">
        <v>16</v>
      </c>
      <c r="C160" s="5218" t="s">
        <v>2496</v>
      </c>
      <c r="D160" s="5218" t="s">
        <v>2497</v>
      </c>
      <c r="E160" s="5218" t="s">
        <v>2498</v>
      </c>
      <c r="F160" s="5218" t="s">
        <v>2286</v>
      </c>
      <c r="G160" s="5218" t="s">
        <v>2499</v>
      </c>
      <c r="H160" s="5218" t="s">
        <v>22</v>
      </c>
      <c r="I160" s="5218" t="s">
        <v>856</v>
      </c>
    </row>
    <row customHeight="1" ht="11.25">
      <c r="A161" s="5218" t="s">
        <v>2247</v>
      </c>
      <c r="B161" s="5218" t="s">
        <v>16</v>
      </c>
      <c r="C161" s="5218" t="s">
        <v>2635</v>
      </c>
      <c r="D161" s="5218" t="s">
        <v>2636</v>
      </c>
      <c r="E161" s="5218" t="s">
        <v>2637</v>
      </c>
      <c r="F161" s="5218" t="s">
        <v>2255</v>
      </c>
      <c r="G161" s="5218" t="s">
        <v>22</v>
      </c>
      <c r="H161" s="5218" t="s">
        <v>22</v>
      </c>
      <c r="I161" s="5218" t="s">
        <v>856</v>
      </c>
    </row>
    <row customHeight="1" ht="11.25">
      <c r="A162" s="5218" t="s">
        <v>2247</v>
      </c>
      <c r="B162" s="5218" t="s">
        <v>16</v>
      </c>
      <c r="C162" s="5218" t="s">
        <v>2520</v>
      </c>
      <c r="D162" s="5218" t="s">
        <v>2521</v>
      </c>
      <c r="E162" s="5218" t="s">
        <v>2250</v>
      </c>
      <c r="F162" s="5218" t="s">
        <v>2522</v>
      </c>
      <c r="G162" s="5218" t="s">
        <v>2523</v>
      </c>
      <c r="H162" s="5218" t="s">
        <v>22</v>
      </c>
      <c r="I162" s="5218" t="s">
        <v>856</v>
      </c>
    </row>
    <row customHeight="1" ht="11.25">
      <c r="A163" s="5218" t="s">
        <v>2247</v>
      </c>
      <c r="B163" s="5218" t="s">
        <v>16</v>
      </c>
      <c r="C163" s="5218" t="s">
        <v>13</v>
      </c>
      <c r="D163" s="5218" t="s">
        <v>46</v>
      </c>
      <c r="E163" s="5218" t="s">
        <v>49</v>
      </c>
      <c r="F163" s="5218" t="s">
        <v>51</v>
      </c>
      <c r="G163" s="5218" t="s">
        <v>2524</v>
      </c>
      <c r="H163" s="5218" t="s">
        <v>22</v>
      </c>
      <c r="I163" s="5218" t="s">
        <v>856</v>
      </c>
    </row>
    <row customHeight="1" ht="11.25">
      <c r="A164" s="5218" t="s">
        <v>2247</v>
      </c>
      <c r="B164" s="5218" t="s">
        <v>16</v>
      </c>
      <c r="C164" s="5218" t="s">
        <v>2638</v>
      </c>
      <c r="D164" s="5218" t="s">
        <v>2639</v>
      </c>
      <c r="E164" s="5218" t="s">
        <v>2640</v>
      </c>
      <c r="F164" s="5218" t="s">
        <v>2641</v>
      </c>
      <c r="G164" s="5218" t="s">
        <v>2642</v>
      </c>
      <c r="H164" s="5218" t="s">
        <v>22</v>
      </c>
      <c r="I164" s="5218" t="s">
        <v>856</v>
      </c>
    </row>
    <row customHeight="1" ht="11.25">
      <c r="A165" s="5218" t="s">
        <v>2247</v>
      </c>
      <c r="B165" s="5218" t="s">
        <v>16</v>
      </c>
      <c r="C165" s="5218" t="s">
        <v>2643</v>
      </c>
      <c r="D165" s="5218" t="s">
        <v>2644</v>
      </c>
      <c r="E165" s="5218" t="s">
        <v>2645</v>
      </c>
      <c r="F165" s="5218" t="s">
        <v>2312</v>
      </c>
      <c r="G165" s="5218" t="s">
        <v>2646</v>
      </c>
      <c r="H165" s="5218" t="s">
        <v>22</v>
      </c>
      <c r="I165" s="5218" t="s">
        <v>856</v>
      </c>
    </row>
    <row customHeight="1" ht="11.25">
      <c r="A166" s="5218" t="s">
        <v>2247</v>
      </c>
      <c r="B166" s="5218" t="s">
        <v>16</v>
      </c>
      <c r="C166" s="5218" t="s">
        <v>2529</v>
      </c>
      <c r="D166" s="5218" t="s">
        <v>2530</v>
      </c>
      <c r="E166" s="5218" t="s">
        <v>2531</v>
      </c>
      <c r="F166" s="5218" t="s">
        <v>2532</v>
      </c>
      <c r="G166" s="5218" t="s">
        <v>2533</v>
      </c>
      <c r="H166" s="5218" t="s">
        <v>22</v>
      </c>
      <c r="I166" s="5218" t="s">
        <v>856</v>
      </c>
    </row>
    <row customHeight="1" ht="11.25">
      <c r="A167" s="5218" t="s">
        <v>2247</v>
      </c>
      <c r="B167" s="5218" t="s">
        <v>16</v>
      </c>
      <c r="C167" s="5218" t="s">
        <v>2538</v>
      </c>
      <c r="D167" s="5218" t="s">
        <v>2539</v>
      </c>
      <c r="E167" s="5218" t="s">
        <v>2540</v>
      </c>
      <c r="F167" s="5218" t="s">
        <v>2377</v>
      </c>
      <c r="G167" s="5218" t="s">
        <v>2541</v>
      </c>
      <c r="H167" s="5218" t="s">
        <v>22</v>
      </c>
      <c r="I167" s="5218" t="s">
        <v>856</v>
      </c>
    </row>
    <row customHeight="1" ht="11.25">
      <c r="A168" s="5218" t="s">
        <v>2247</v>
      </c>
      <c r="B168" s="5218" t="s">
        <v>16</v>
      </c>
      <c r="C168" s="5218" t="s">
        <v>2542</v>
      </c>
      <c r="D168" s="5218" t="s">
        <v>2543</v>
      </c>
      <c r="E168" s="5218" t="s">
        <v>2544</v>
      </c>
      <c r="F168" s="5218" t="s">
        <v>2255</v>
      </c>
      <c r="G168" s="5218" t="s">
        <v>22</v>
      </c>
      <c r="H168" s="5218" t="s">
        <v>22</v>
      </c>
      <c r="I168" s="5218" t="s">
        <v>856</v>
      </c>
    </row>
    <row customHeight="1" ht="11.25">
      <c r="A169" s="5218" t="s">
        <v>2247</v>
      </c>
      <c r="B169" s="5218" t="s">
        <v>16</v>
      </c>
      <c r="C169" s="5218" t="s">
        <v>2647</v>
      </c>
      <c r="D169" s="5218" t="s">
        <v>2648</v>
      </c>
      <c r="E169" s="5218" t="s">
        <v>2649</v>
      </c>
      <c r="F169" s="5218" t="s">
        <v>2410</v>
      </c>
      <c r="G169" s="5218" t="s">
        <v>2650</v>
      </c>
      <c r="H169" s="5218" t="s">
        <v>22</v>
      </c>
      <c r="I169" s="5218" t="s">
        <v>856</v>
      </c>
    </row>
    <row customHeight="1" ht="11.25">
      <c r="A170" s="5218" t="s">
        <v>2247</v>
      </c>
      <c r="B170" s="5218" t="s">
        <v>16</v>
      </c>
      <c r="C170" s="5218" t="s">
        <v>2545</v>
      </c>
      <c r="D170" s="5218" t="s">
        <v>2546</v>
      </c>
      <c r="E170" s="5218" t="s">
        <v>2547</v>
      </c>
      <c r="F170" s="5218" t="s">
        <v>2532</v>
      </c>
      <c r="G170" s="5218" t="s">
        <v>2548</v>
      </c>
      <c r="H170" s="5218" t="s">
        <v>22</v>
      </c>
      <c r="I170" s="5218" t="s">
        <v>856</v>
      </c>
    </row>
    <row customHeight="1" ht="11.25">
      <c r="A171" s="5218" t="s">
        <v>2247</v>
      </c>
      <c r="B171" s="5218" t="s">
        <v>16</v>
      </c>
      <c r="C171" s="5218" t="s">
        <v>2549</v>
      </c>
      <c r="D171" s="5218" t="s">
        <v>2550</v>
      </c>
      <c r="E171" s="5218" t="s">
        <v>2551</v>
      </c>
      <c r="F171" s="5218" t="s">
        <v>2552</v>
      </c>
      <c r="G171" s="5218" t="s">
        <v>2553</v>
      </c>
      <c r="H171" s="5218" t="s">
        <v>22</v>
      </c>
      <c r="I171" s="5218" t="s">
        <v>856</v>
      </c>
    </row>
    <row customHeight="1" ht="11.25">
      <c r="A172" s="5218" t="s">
        <v>2247</v>
      </c>
      <c r="B172" s="5218" t="s">
        <v>16</v>
      </c>
      <c r="C172" s="5218" t="s">
        <v>2554</v>
      </c>
      <c r="D172" s="5218" t="s">
        <v>2555</v>
      </c>
      <c r="E172" s="5218" t="s">
        <v>2551</v>
      </c>
      <c r="F172" s="5218" t="s">
        <v>2556</v>
      </c>
      <c r="G172" s="5218" t="s">
        <v>22</v>
      </c>
      <c r="H172" s="5218" t="s">
        <v>22</v>
      </c>
      <c r="I172" s="5218" t="s">
        <v>856</v>
      </c>
    </row>
    <row customHeight="1" ht="11.25">
      <c r="A173" s="5218" t="s">
        <v>2247</v>
      </c>
      <c r="B173" s="5218" t="s">
        <v>16</v>
      </c>
      <c r="C173" s="5218" t="s">
        <v>2564</v>
      </c>
      <c r="D173" s="5218" t="s">
        <v>2565</v>
      </c>
      <c r="E173" s="5218" t="s">
        <v>2566</v>
      </c>
      <c r="F173" s="5218" t="s">
        <v>2255</v>
      </c>
      <c r="G173" s="5218" t="s">
        <v>2567</v>
      </c>
      <c r="H173" s="5218" t="s">
        <v>22</v>
      </c>
      <c r="I173" s="5218" t="s">
        <v>909</v>
      </c>
    </row>
    <row customHeight="1" ht="11.25">
      <c r="A174" s="5218" t="s">
        <v>2247</v>
      </c>
      <c r="B174" s="5218" t="s">
        <v>16</v>
      </c>
      <c r="C174" s="5218" t="s">
        <v>2248</v>
      </c>
      <c r="D174" s="5218" t="s">
        <v>2249</v>
      </c>
      <c r="E174" s="5218" t="s">
        <v>2250</v>
      </c>
      <c r="F174" s="5218" t="s">
        <v>2251</v>
      </c>
      <c r="G174" s="5218" t="s">
        <v>22</v>
      </c>
      <c r="H174" s="5218" t="s">
        <v>22</v>
      </c>
      <c r="I174" s="5218" t="s">
        <v>909</v>
      </c>
    </row>
    <row customHeight="1" ht="11.25">
      <c r="A175" s="5218" t="s">
        <v>2247</v>
      </c>
      <c r="B175" s="5218" t="s">
        <v>16</v>
      </c>
      <c r="C175" s="5218" t="s">
        <v>2568</v>
      </c>
      <c r="D175" s="5218" t="s">
        <v>2569</v>
      </c>
      <c r="E175" s="5218" t="s">
        <v>2570</v>
      </c>
      <c r="F175" s="5218" t="s">
        <v>2277</v>
      </c>
      <c r="G175" s="5218" t="s">
        <v>2571</v>
      </c>
      <c r="H175" s="5218" t="s">
        <v>22</v>
      </c>
      <c r="I175" s="5218" t="s">
        <v>909</v>
      </c>
    </row>
    <row customHeight="1" ht="11.25">
      <c r="A176" s="5218" t="s">
        <v>2247</v>
      </c>
      <c r="B176" s="5218" t="s">
        <v>16</v>
      </c>
      <c r="C176" s="5218" t="s">
        <v>2274</v>
      </c>
      <c r="D176" s="5218" t="s">
        <v>2275</v>
      </c>
      <c r="E176" s="5218" t="s">
        <v>2276</v>
      </c>
      <c r="F176" s="5218" t="s">
        <v>2277</v>
      </c>
      <c r="G176" s="5218" t="s">
        <v>2278</v>
      </c>
      <c r="H176" s="5218" t="s">
        <v>22</v>
      </c>
      <c r="I176" s="5218" t="s">
        <v>909</v>
      </c>
    </row>
    <row customHeight="1" ht="11.25">
      <c r="A177" s="5218" t="s">
        <v>2247</v>
      </c>
      <c r="B177" s="5218" t="s">
        <v>16</v>
      </c>
      <c r="C177" s="5218" t="s">
        <v>2283</v>
      </c>
      <c r="D177" s="5218" t="s">
        <v>2284</v>
      </c>
      <c r="E177" s="5218" t="s">
        <v>2285</v>
      </c>
      <c r="F177" s="5218" t="s">
        <v>2286</v>
      </c>
      <c r="G177" s="5218" t="s">
        <v>2287</v>
      </c>
      <c r="H177" s="5218" t="s">
        <v>22</v>
      </c>
      <c r="I177" s="5218" t="s">
        <v>909</v>
      </c>
    </row>
    <row customHeight="1" ht="11.25">
      <c r="A178" s="5218" t="s">
        <v>2247</v>
      </c>
      <c r="B178" s="5218" t="s">
        <v>16</v>
      </c>
      <c r="C178" s="5218" t="s">
        <v>2288</v>
      </c>
      <c r="D178" s="5218" t="s">
        <v>2289</v>
      </c>
      <c r="E178" s="5218" t="s">
        <v>2290</v>
      </c>
      <c r="F178" s="5218" t="s">
        <v>2291</v>
      </c>
      <c r="G178" s="5218" t="s">
        <v>2292</v>
      </c>
      <c r="H178" s="5218" t="s">
        <v>22</v>
      </c>
      <c r="I178" s="5218" t="s">
        <v>909</v>
      </c>
    </row>
    <row customHeight="1" ht="11.25">
      <c r="A179" s="5218" t="s">
        <v>2247</v>
      </c>
      <c r="B179" s="5218" t="s">
        <v>16</v>
      </c>
      <c r="C179" s="5218" t="s">
        <v>2297</v>
      </c>
      <c r="D179" s="5218" t="s">
        <v>2298</v>
      </c>
      <c r="E179" s="5218" t="s">
        <v>2299</v>
      </c>
      <c r="F179" s="5218" t="s">
        <v>2300</v>
      </c>
      <c r="G179" s="5218" t="s">
        <v>2301</v>
      </c>
      <c r="H179" s="5218" t="s">
        <v>22</v>
      </c>
      <c r="I179" s="5218" t="s">
        <v>909</v>
      </c>
    </row>
    <row customHeight="1" ht="11.25">
      <c r="A180" s="5218" t="s">
        <v>2247</v>
      </c>
      <c r="B180" s="5218" t="s">
        <v>16</v>
      </c>
      <c r="C180" s="5218" t="s">
        <v>22</v>
      </c>
      <c r="D180" s="5218" t="s">
        <v>2302</v>
      </c>
      <c r="E180" s="5218" t="s">
        <v>2303</v>
      </c>
      <c r="F180" s="5218" t="s">
        <v>2255</v>
      </c>
      <c r="G180" s="5218" t="s">
        <v>22</v>
      </c>
      <c r="H180" s="5218" t="s">
        <v>22</v>
      </c>
      <c r="I180" s="5218" t="s">
        <v>909</v>
      </c>
    </row>
    <row customHeight="1" ht="11.25">
      <c r="A181" s="5218" t="s">
        <v>2247</v>
      </c>
      <c r="B181" s="5218" t="s">
        <v>16</v>
      </c>
      <c r="C181" s="5218" t="s">
        <v>2304</v>
      </c>
      <c r="D181" s="5218" t="s">
        <v>2305</v>
      </c>
      <c r="E181" s="5218" t="s">
        <v>2306</v>
      </c>
      <c r="F181" s="5218" t="s">
        <v>2307</v>
      </c>
      <c r="G181" s="5218" t="s">
        <v>2308</v>
      </c>
      <c r="H181" s="5218" t="s">
        <v>22</v>
      </c>
      <c r="I181" s="5218" t="s">
        <v>909</v>
      </c>
    </row>
    <row customHeight="1" ht="11.25">
      <c r="A182" s="5218" t="s">
        <v>2247</v>
      </c>
      <c r="B182" s="5218" t="s">
        <v>16</v>
      </c>
      <c r="C182" s="5218" t="s">
        <v>2309</v>
      </c>
      <c r="D182" s="5218" t="s">
        <v>2310</v>
      </c>
      <c r="E182" s="5218" t="s">
        <v>2311</v>
      </c>
      <c r="F182" s="5218" t="s">
        <v>2312</v>
      </c>
      <c r="G182" s="5218" t="s">
        <v>2313</v>
      </c>
      <c r="H182" s="5218" t="s">
        <v>22</v>
      </c>
      <c r="I182" s="5218" t="s">
        <v>909</v>
      </c>
    </row>
    <row customHeight="1" ht="11.25">
      <c r="A183" s="5218" t="s">
        <v>2247</v>
      </c>
      <c r="B183" s="5218" t="s">
        <v>16</v>
      </c>
      <c r="C183" s="5218" t="s">
        <v>2314</v>
      </c>
      <c r="D183" s="5218" t="s">
        <v>2315</v>
      </c>
      <c r="E183" s="5218" t="s">
        <v>2316</v>
      </c>
      <c r="F183" s="5218" t="s">
        <v>2255</v>
      </c>
      <c r="G183" s="5218" t="s">
        <v>2317</v>
      </c>
      <c r="H183" s="5218" t="s">
        <v>22</v>
      </c>
      <c r="I183" s="5218" t="s">
        <v>909</v>
      </c>
    </row>
    <row customHeight="1" ht="11.25">
      <c r="A184" s="5218" t="s">
        <v>2247</v>
      </c>
      <c r="B184" s="5218" t="s">
        <v>16</v>
      </c>
      <c r="C184" s="5218" t="s">
        <v>2581</v>
      </c>
      <c r="D184" s="5218" t="s">
        <v>2582</v>
      </c>
      <c r="E184" s="5218" t="s">
        <v>2583</v>
      </c>
      <c r="F184" s="5218" t="s">
        <v>2300</v>
      </c>
      <c r="G184" s="5218" t="s">
        <v>2584</v>
      </c>
      <c r="H184" s="5218" t="s">
        <v>22</v>
      </c>
      <c r="I184" s="5218" t="s">
        <v>909</v>
      </c>
    </row>
    <row customHeight="1" ht="11.25">
      <c r="A185" s="5218" t="s">
        <v>2247</v>
      </c>
      <c r="B185" s="5218" t="s">
        <v>16</v>
      </c>
      <c r="C185" s="5218" t="s">
        <v>2585</v>
      </c>
      <c r="D185" s="5218" t="s">
        <v>2586</v>
      </c>
      <c r="E185" s="5218" t="s">
        <v>2587</v>
      </c>
      <c r="F185" s="5218" t="s">
        <v>2372</v>
      </c>
      <c r="G185" s="5218" t="s">
        <v>2588</v>
      </c>
      <c r="H185" s="5218" t="s">
        <v>22</v>
      </c>
      <c r="I185" s="5218" t="s">
        <v>909</v>
      </c>
    </row>
    <row customHeight="1" ht="11.25">
      <c r="A186" s="5218" t="s">
        <v>2247</v>
      </c>
      <c r="B186" s="5218" t="s">
        <v>16</v>
      </c>
      <c r="C186" s="5218" t="s">
        <v>2589</v>
      </c>
      <c r="D186" s="5218" t="s">
        <v>2590</v>
      </c>
      <c r="E186" s="5218" t="s">
        <v>2591</v>
      </c>
      <c r="F186" s="5218" t="s">
        <v>2351</v>
      </c>
      <c r="G186" s="5218" t="s">
        <v>2592</v>
      </c>
      <c r="H186" s="5218" t="s">
        <v>22</v>
      </c>
      <c r="I186" s="5218" t="s">
        <v>909</v>
      </c>
    </row>
    <row customHeight="1" ht="11.25">
      <c r="A187" s="5218" t="s">
        <v>2247</v>
      </c>
      <c r="B187" s="5218" t="s">
        <v>16</v>
      </c>
      <c r="C187" s="5218" t="s">
        <v>2557</v>
      </c>
      <c r="D187" s="5218" t="s">
        <v>2558</v>
      </c>
      <c r="E187" s="5218" t="s">
        <v>2559</v>
      </c>
      <c r="F187" s="5218" t="s">
        <v>2377</v>
      </c>
      <c r="G187" s="5218" t="s">
        <v>2560</v>
      </c>
      <c r="H187" s="5218" t="s">
        <v>22</v>
      </c>
      <c r="I187" s="5218" t="s">
        <v>909</v>
      </c>
    </row>
    <row customHeight="1" ht="11.25">
      <c r="A188" s="5218" t="s">
        <v>2247</v>
      </c>
      <c r="B188" s="5218" t="s">
        <v>16</v>
      </c>
      <c r="C188" s="5218" t="s">
        <v>2318</v>
      </c>
      <c r="D188" s="5218" t="s">
        <v>2319</v>
      </c>
      <c r="E188" s="5218" t="s">
        <v>2320</v>
      </c>
      <c r="F188" s="5218" t="s">
        <v>2321</v>
      </c>
      <c r="G188" s="5218" t="s">
        <v>2322</v>
      </c>
      <c r="H188" s="5218" t="s">
        <v>22</v>
      </c>
      <c r="I188" s="5218" t="s">
        <v>909</v>
      </c>
    </row>
    <row customHeight="1" ht="11.25">
      <c r="A189" s="5218" t="s">
        <v>2247</v>
      </c>
      <c r="B189" s="5218" t="s">
        <v>16</v>
      </c>
      <c r="C189" s="5218" t="s">
        <v>2323</v>
      </c>
      <c r="D189" s="5218" t="s">
        <v>2324</v>
      </c>
      <c r="E189" s="5218" t="s">
        <v>2325</v>
      </c>
      <c r="F189" s="5218" t="s">
        <v>2326</v>
      </c>
      <c r="G189" s="5218" t="s">
        <v>2327</v>
      </c>
      <c r="H189" s="5218" t="s">
        <v>22</v>
      </c>
      <c r="I189" s="5218" t="s">
        <v>909</v>
      </c>
    </row>
    <row customHeight="1" ht="11.25">
      <c r="A190" s="5218" t="s">
        <v>2247</v>
      </c>
      <c r="B190" s="5218" t="s">
        <v>16</v>
      </c>
      <c r="C190" s="5218" t="s">
        <v>2328</v>
      </c>
      <c r="D190" s="5218" t="s">
        <v>2329</v>
      </c>
      <c r="E190" s="5218" t="s">
        <v>2330</v>
      </c>
      <c r="F190" s="5218" t="s">
        <v>2331</v>
      </c>
      <c r="G190" s="5218" t="s">
        <v>2332</v>
      </c>
      <c r="H190" s="5218" t="s">
        <v>22</v>
      </c>
      <c r="I190" s="5218" t="s">
        <v>909</v>
      </c>
    </row>
    <row customHeight="1" ht="11.25">
      <c r="A191" s="5218" t="s">
        <v>2247</v>
      </c>
      <c r="B191" s="5218" t="s">
        <v>16</v>
      </c>
      <c r="C191" s="5218" t="s">
        <v>2333</v>
      </c>
      <c r="D191" s="5218" t="s">
        <v>2334</v>
      </c>
      <c r="E191" s="5218" t="s">
        <v>2335</v>
      </c>
      <c r="F191" s="5218" t="s">
        <v>2336</v>
      </c>
      <c r="G191" s="5218" t="s">
        <v>2337</v>
      </c>
      <c r="H191" s="5218" t="s">
        <v>22</v>
      </c>
      <c r="I191" s="5218" t="s">
        <v>909</v>
      </c>
    </row>
    <row customHeight="1" ht="11.25">
      <c r="A192" s="5218" t="s">
        <v>2247</v>
      </c>
      <c r="B192" s="5218" t="s">
        <v>16</v>
      </c>
      <c r="C192" s="5218" t="s">
        <v>2338</v>
      </c>
      <c r="D192" s="5218" t="s">
        <v>2339</v>
      </c>
      <c r="E192" s="5218" t="s">
        <v>2340</v>
      </c>
      <c r="F192" s="5218" t="s">
        <v>2341</v>
      </c>
      <c r="G192" s="5218" t="s">
        <v>2342</v>
      </c>
      <c r="H192" s="5218" t="s">
        <v>22</v>
      </c>
      <c r="I192" s="5218" t="s">
        <v>909</v>
      </c>
    </row>
    <row customHeight="1" ht="11.25">
      <c r="A193" s="5218" t="s">
        <v>2247</v>
      </c>
      <c r="B193" s="5218" t="s">
        <v>16</v>
      </c>
      <c r="C193" s="5218" t="s">
        <v>2343</v>
      </c>
      <c r="D193" s="5218" t="s">
        <v>2344</v>
      </c>
      <c r="E193" s="5218" t="s">
        <v>2345</v>
      </c>
      <c r="F193" s="5218" t="s">
        <v>2346</v>
      </c>
      <c r="G193" s="5218" t="s">
        <v>2347</v>
      </c>
      <c r="H193" s="5218" t="s">
        <v>22</v>
      </c>
      <c r="I193" s="5218" t="s">
        <v>909</v>
      </c>
    </row>
    <row customHeight="1" ht="11.25">
      <c r="A194" s="5218" t="s">
        <v>2247</v>
      </c>
      <c r="B194" s="5218" t="s">
        <v>16</v>
      </c>
      <c r="C194" s="5218" t="s">
        <v>2360</v>
      </c>
      <c r="D194" s="5218" t="s">
        <v>2361</v>
      </c>
      <c r="E194" s="5218" t="s">
        <v>2362</v>
      </c>
      <c r="F194" s="5218" t="s">
        <v>2363</v>
      </c>
      <c r="G194" s="5218" t="s">
        <v>2364</v>
      </c>
      <c r="H194" s="5218" t="s">
        <v>22</v>
      </c>
      <c r="I194" s="5218" t="s">
        <v>909</v>
      </c>
    </row>
    <row customHeight="1" ht="11.25">
      <c r="A195" s="5218" t="s">
        <v>2247</v>
      </c>
      <c r="B195" s="5218" t="s">
        <v>16</v>
      </c>
      <c r="C195" s="5218" t="s">
        <v>2593</v>
      </c>
      <c r="D195" s="5218" t="s">
        <v>2594</v>
      </c>
      <c r="E195" s="5218" t="s">
        <v>2595</v>
      </c>
      <c r="F195" s="5218" t="s">
        <v>2255</v>
      </c>
      <c r="G195" s="5218" t="s">
        <v>2596</v>
      </c>
      <c r="H195" s="5218" t="s">
        <v>22</v>
      </c>
      <c r="I195" s="5218" t="s">
        <v>909</v>
      </c>
    </row>
    <row customHeight="1" ht="11.25">
      <c r="A196" s="5218" t="s">
        <v>2247</v>
      </c>
      <c r="B196" s="5218" t="s">
        <v>16</v>
      </c>
      <c r="C196" s="5218" t="s">
        <v>2597</v>
      </c>
      <c r="D196" s="5218" t="s">
        <v>2598</v>
      </c>
      <c r="E196" s="5218" t="s">
        <v>2599</v>
      </c>
      <c r="F196" s="5218" t="s">
        <v>2341</v>
      </c>
      <c r="G196" s="5218" t="s">
        <v>2373</v>
      </c>
      <c r="H196" s="5218" t="s">
        <v>22</v>
      </c>
      <c r="I196" s="5218" t="s">
        <v>909</v>
      </c>
    </row>
    <row customHeight="1" ht="11.25">
      <c r="A197" s="5218" t="s">
        <v>2247</v>
      </c>
      <c r="B197" s="5218" t="s">
        <v>16</v>
      </c>
      <c r="C197" s="5218" t="s">
        <v>2374</v>
      </c>
      <c r="D197" s="5218" t="s">
        <v>2375</v>
      </c>
      <c r="E197" s="5218" t="s">
        <v>2376</v>
      </c>
      <c r="F197" s="5218" t="s">
        <v>2377</v>
      </c>
      <c r="G197" s="5218" t="s">
        <v>2378</v>
      </c>
      <c r="H197" s="5218" t="s">
        <v>22</v>
      </c>
      <c r="I197" s="5218" t="s">
        <v>909</v>
      </c>
    </row>
    <row customHeight="1" ht="11.25">
      <c r="A198" s="5218" t="s">
        <v>2247</v>
      </c>
      <c r="B198" s="5218" t="s">
        <v>16</v>
      </c>
      <c r="C198" s="5218" t="s">
        <v>2379</v>
      </c>
      <c r="D198" s="5218" t="s">
        <v>2380</v>
      </c>
      <c r="E198" s="5218" t="s">
        <v>2381</v>
      </c>
      <c r="F198" s="5218" t="s">
        <v>2307</v>
      </c>
      <c r="G198" s="5218" t="s">
        <v>2382</v>
      </c>
      <c r="H198" s="5218" t="s">
        <v>22</v>
      </c>
      <c r="I198" s="5218" t="s">
        <v>909</v>
      </c>
    </row>
    <row customHeight="1" ht="11.25">
      <c r="A199" s="5218" t="s">
        <v>2247</v>
      </c>
      <c r="B199" s="5218" t="s">
        <v>16</v>
      </c>
      <c r="C199" s="5218" t="s">
        <v>2600</v>
      </c>
      <c r="D199" s="5218" t="s">
        <v>2601</v>
      </c>
      <c r="E199" s="5218" t="s">
        <v>2602</v>
      </c>
      <c r="F199" s="5218" t="s">
        <v>2429</v>
      </c>
      <c r="G199" s="5218" t="s">
        <v>2603</v>
      </c>
      <c r="H199" s="5218" t="s">
        <v>22</v>
      </c>
      <c r="I199" s="5218" t="s">
        <v>909</v>
      </c>
    </row>
    <row customHeight="1" ht="11.25">
      <c r="A200" s="5218" t="s">
        <v>2247</v>
      </c>
      <c r="B200" s="5218" t="s">
        <v>16</v>
      </c>
      <c r="C200" s="5218" t="s">
        <v>2604</v>
      </c>
      <c r="D200" s="5218" t="s">
        <v>2605</v>
      </c>
      <c r="E200" s="5218" t="s">
        <v>2606</v>
      </c>
      <c r="F200" s="5218" t="s">
        <v>2346</v>
      </c>
      <c r="G200" s="5218" t="s">
        <v>2607</v>
      </c>
      <c r="H200" s="5218" t="s">
        <v>22</v>
      </c>
      <c r="I200" s="5218" t="s">
        <v>909</v>
      </c>
    </row>
    <row customHeight="1" ht="11.25">
      <c r="A201" s="5218" t="s">
        <v>2247</v>
      </c>
      <c r="B201" s="5218" t="s">
        <v>16</v>
      </c>
      <c r="C201" s="5218" t="s">
        <v>2608</v>
      </c>
      <c r="D201" s="5218" t="s">
        <v>2609</v>
      </c>
      <c r="E201" s="5218" t="s">
        <v>2610</v>
      </c>
      <c r="F201" s="5218" t="s">
        <v>2390</v>
      </c>
      <c r="G201" s="5218" t="s">
        <v>2611</v>
      </c>
      <c r="H201" s="5218" t="s">
        <v>22</v>
      </c>
      <c r="I201" s="5218" t="s">
        <v>909</v>
      </c>
    </row>
    <row customHeight="1" ht="11.25">
      <c r="A202" s="5218" t="s">
        <v>2247</v>
      </c>
      <c r="B202" s="5218" t="s">
        <v>16</v>
      </c>
      <c r="C202" s="5218" t="s">
        <v>2392</v>
      </c>
      <c r="D202" s="5218" t="s">
        <v>2393</v>
      </c>
      <c r="E202" s="5218" t="s">
        <v>2394</v>
      </c>
      <c r="F202" s="5218" t="s">
        <v>2395</v>
      </c>
      <c r="G202" s="5218" t="s">
        <v>2396</v>
      </c>
      <c r="H202" s="5218" t="s">
        <v>22</v>
      </c>
      <c r="I202" s="5218" t="s">
        <v>909</v>
      </c>
    </row>
    <row customHeight="1" ht="11.25">
      <c r="A203" s="5218" t="s">
        <v>2247</v>
      </c>
      <c r="B203" s="5218" t="s">
        <v>16</v>
      </c>
      <c r="C203" s="5218" t="s">
        <v>2402</v>
      </c>
      <c r="D203" s="5218" t="s">
        <v>2403</v>
      </c>
      <c r="E203" s="5218" t="s">
        <v>2404</v>
      </c>
      <c r="F203" s="5218" t="s">
        <v>2405</v>
      </c>
      <c r="G203" s="5218" t="s">
        <v>2406</v>
      </c>
      <c r="H203" s="5218" t="s">
        <v>22</v>
      </c>
      <c r="I203" s="5218" t="s">
        <v>909</v>
      </c>
    </row>
    <row customHeight="1" ht="11.25">
      <c r="A204" s="5218" t="s">
        <v>2247</v>
      </c>
      <c r="B204" s="5218" t="s">
        <v>16</v>
      </c>
      <c r="C204" s="5218" t="s">
        <v>2612</v>
      </c>
      <c r="D204" s="5218" t="s">
        <v>2613</v>
      </c>
      <c r="E204" s="5218" t="s">
        <v>2614</v>
      </c>
      <c r="F204" s="5218" t="s">
        <v>2286</v>
      </c>
      <c r="G204" s="5218" t="s">
        <v>2615</v>
      </c>
      <c r="H204" s="5218" t="s">
        <v>22</v>
      </c>
      <c r="I204" s="5218" t="s">
        <v>909</v>
      </c>
    </row>
    <row customHeight="1" ht="11.25">
      <c r="A205" s="5218" t="s">
        <v>2247</v>
      </c>
      <c r="B205" s="5218" t="s">
        <v>16</v>
      </c>
      <c r="C205" s="5218" t="s">
        <v>2616</v>
      </c>
      <c r="D205" s="5218" t="s">
        <v>2617</v>
      </c>
      <c r="E205" s="5218" t="s">
        <v>2618</v>
      </c>
      <c r="F205" s="5218" t="s">
        <v>2321</v>
      </c>
      <c r="G205" s="5218" t="s">
        <v>2619</v>
      </c>
      <c r="H205" s="5218" t="s">
        <v>22</v>
      </c>
      <c r="I205" s="5218" t="s">
        <v>909</v>
      </c>
    </row>
    <row customHeight="1" ht="11.25">
      <c r="A206" s="5218" t="s">
        <v>2247</v>
      </c>
      <c r="B206" s="5218" t="s">
        <v>16</v>
      </c>
      <c r="C206" s="5218" t="s">
        <v>2620</v>
      </c>
      <c r="D206" s="5218" t="s">
        <v>2621</v>
      </c>
      <c r="E206" s="5218" t="s">
        <v>2622</v>
      </c>
      <c r="F206" s="5218" t="s">
        <v>2291</v>
      </c>
      <c r="G206" s="5218" t="s">
        <v>2623</v>
      </c>
      <c r="H206" s="5218" t="s">
        <v>22</v>
      </c>
      <c r="I206" s="5218" t="s">
        <v>909</v>
      </c>
    </row>
    <row customHeight="1" ht="11.25">
      <c r="A207" s="5218" t="s">
        <v>2247</v>
      </c>
      <c r="B207" s="5218" t="s">
        <v>16</v>
      </c>
      <c r="C207" s="5218" t="s">
        <v>2407</v>
      </c>
      <c r="D207" s="5218" t="s">
        <v>2408</v>
      </c>
      <c r="E207" s="5218" t="s">
        <v>2409</v>
      </c>
      <c r="F207" s="5218" t="s">
        <v>2410</v>
      </c>
      <c r="G207" s="5218" t="s">
        <v>2411</v>
      </c>
      <c r="H207" s="5218" t="s">
        <v>22</v>
      </c>
      <c r="I207" s="5218" t="s">
        <v>909</v>
      </c>
    </row>
    <row customHeight="1" ht="11.25">
      <c r="A208" s="5218" t="s">
        <v>2247</v>
      </c>
      <c r="B208" s="5218" t="s">
        <v>16</v>
      </c>
      <c r="C208" s="5218" t="s">
        <v>2416</v>
      </c>
      <c r="D208" s="5218" t="s">
        <v>2417</v>
      </c>
      <c r="E208" s="5218" t="s">
        <v>2418</v>
      </c>
      <c r="F208" s="5218" t="s">
        <v>2419</v>
      </c>
      <c r="G208" s="5218" t="s">
        <v>2420</v>
      </c>
      <c r="H208" s="5218" t="s">
        <v>22</v>
      </c>
      <c r="I208" s="5218" t="s">
        <v>909</v>
      </c>
    </row>
    <row customHeight="1" ht="11.25">
      <c r="A209" s="5218" t="s">
        <v>2247</v>
      </c>
      <c r="B209" s="5218" t="s">
        <v>16</v>
      </c>
      <c r="C209" s="5218" t="s">
        <v>2421</v>
      </c>
      <c r="D209" s="5218" t="s">
        <v>2422</v>
      </c>
      <c r="E209" s="5218" t="s">
        <v>2423</v>
      </c>
      <c r="F209" s="5218" t="s">
        <v>2424</v>
      </c>
      <c r="G209" s="5218" t="s">
        <v>2425</v>
      </c>
      <c r="H209" s="5218" t="s">
        <v>22</v>
      </c>
      <c r="I209" s="5218" t="s">
        <v>909</v>
      </c>
    </row>
    <row customHeight="1" ht="11.25">
      <c r="A210" s="5218" t="s">
        <v>2247</v>
      </c>
      <c r="B210" s="5218" t="s">
        <v>16</v>
      </c>
      <c r="C210" s="5218" t="s">
        <v>2624</v>
      </c>
      <c r="D210" s="5218" t="s">
        <v>2625</v>
      </c>
      <c r="E210" s="5218" t="s">
        <v>2626</v>
      </c>
      <c r="F210" s="5218" t="s">
        <v>2410</v>
      </c>
      <c r="G210" s="5218" t="s">
        <v>2627</v>
      </c>
      <c r="H210" s="5218" t="s">
        <v>22</v>
      </c>
      <c r="I210" s="5218" t="s">
        <v>909</v>
      </c>
    </row>
    <row customHeight="1" ht="11.25">
      <c r="A211" s="5218" t="s">
        <v>2247</v>
      </c>
      <c r="B211" s="5218" t="s">
        <v>16</v>
      </c>
      <c r="C211" s="5218" t="s">
        <v>2631</v>
      </c>
      <c r="D211" s="5218" t="s">
        <v>2632</v>
      </c>
      <c r="E211" s="5218" t="s">
        <v>2633</v>
      </c>
      <c r="F211" s="5218" t="s">
        <v>2400</v>
      </c>
      <c r="G211" s="5218" t="s">
        <v>2634</v>
      </c>
      <c r="H211" s="5218" t="s">
        <v>22</v>
      </c>
      <c r="I211" s="5218" t="s">
        <v>909</v>
      </c>
    </row>
    <row customHeight="1" ht="11.25">
      <c r="A212" s="5218" t="s">
        <v>2247</v>
      </c>
      <c r="B212" s="5218" t="s">
        <v>16</v>
      </c>
      <c r="C212" s="5218" t="s">
        <v>2442</v>
      </c>
      <c r="D212" s="5218" t="s">
        <v>2443</v>
      </c>
      <c r="E212" s="5218" t="s">
        <v>2444</v>
      </c>
      <c r="F212" s="5218" t="s">
        <v>2445</v>
      </c>
      <c r="G212" s="5218" t="s">
        <v>2446</v>
      </c>
      <c r="H212" s="5218" t="s">
        <v>22</v>
      </c>
      <c r="I212" s="5218" t="s">
        <v>909</v>
      </c>
    </row>
    <row customHeight="1" ht="11.25">
      <c r="A213" s="5218" t="s">
        <v>2247</v>
      </c>
      <c r="B213" s="5218" t="s">
        <v>16</v>
      </c>
      <c r="C213" s="5218" t="s">
        <v>2451</v>
      </c>
      <c r="D213" s="5218" t="s">
        <v>2452</v>
      </c>
      <c r="E213" s="5218" t="s">
        <v>2453</v>
      </c>
      <c r="F213" s="5218" t="s">
        <v>2454</v>
      </c>
      <c r="G213" s="5218" t="s">
        <v>2455</v>
      </c>
      <c r="H213" s="5218" t="s">
        <v>22</v>
      </c>
      <c r="I213" s="5218" t="s">
        <v>909</v>
      </c>
    </row>
    <row customHeight="1" ht="11.25">
      <c r="A214" s="5218" t="s">
        <v>2247</v>
      </c>
      <c r="B214" s="5218" t="s">
        <v>16</v>
      </c>
      <c r="C214" s="5218" t="s">
        <v>2635</v>
      </c>
      <c r="D214" s="5218" t="s">
        <v>2636</v>
      </c>
      <c r="E214" s="5218" t="s">
        <v>2637</v>
      </c>
      <c r="F214" s="5218" t="s">
        <v>2255</v>
      </c>
      <c r="G214" s="5218" t="s">
        <v>22</v>
      </c>
      <c r="H214" s="5218" t="s">
        <v>22</v>
      </c>
      <c r="I214" s="5218" t="s">
        <v>909</v>
      </c>
    </row>
    <row customHeight="1" ht="11.25">
      <c r="A215" s="5218" t="s">
        <v>2247</v>
      </c>
      <c r="B215" s="5218" t="s">
        <v>16</v>
      </c>
      <c r="C215" s="5218" t="s">
        <v>2520</v>
      </c>
      <c r="D215" s="5218" t="s">
        <v>2521</v>
      </c>
      <c r="E215" s="5218" t="s">
        <v>2250</v>
      </c>
      <c r="F215" s="5218" t="s">
        <v>2522</v>
      </c>
      <c r="G215" s="5218" t="s">
        <v>2523</v>
      </c>
      <c r="H215" s="5218" t="s">
        <v>22</v>
      </c>
      <c r="I215" s="5218" t="s">
        <v>909</v>
      </c>
    </row>
    <row customHeight="1" ht="11.25">
      <c r="A216" s="5218" t="s">
        <v>2247</v>
      </c>
      <c r="B216" s="5218" t="s">
        <v>16</v>
      </c>
      <c r="C216" s="5218" t="s">
        <v>2638</v>
      </c>
      <c r="D216" s="5218" t="s">
        <v>2639</v>
      </c>
      <c r="E216" s="5218" t="s">
        <v>2640</v>
      </c>
      <c r="F216" s="5218" t="s">
        <v>2641</v>
      </c>
      <c r="G216" s="5218" t="s">
        <v>2642</v>
      </c>
      <c r="H216" s="5218" t="s">
        <v>22</v>
      </c>
      <c r="I216" s="5218" t="s">
        <v>909</v>
      </c>
    </row>
    <row customHeight="1" ht="11.25">
      <c r="A217" s="5218" t="s">
        <v>2247</v>
      </c>
      <c r="B217" s="5218" t="s">
        <v>16</v>
      </c>
      <c r="C217" s="5218" t="s">
        <v>2643</v>
      </c>
      <c r="D217" s="5218" t="s">
        <v>2644</v>
      </c>
      <c r="E217" s="5218" t="s">
        <v>2645</v>
      </c>
      <c r="F217" s="5218" t="s">
        <v>2312</v>
      </c>
      <c r="G217" s="5218" t="s">
        <v>2646</v>
      </c>
      <c r="H217" s="5218" t="s">
        <v>22</v>
      </c>
      <c r="I217" s="5218" t="s">
        <v>909</v>
      </c>
    </row>
    <row customHeight="1" ht="11.25">
      <c r="A218" s="5218" t="s">
        <v>2247</v>
      </c>
      <c r="B218" s="5218" t="s">
        <v>16</v>
      </c>
      <c r="C218" s="5218" t="s">
        <v>2529</v>
      </c>
      <c r="D218" s="5218" t="s">
        <v>2530</v>
      </c>
      <c r="E218" s="5218" t="s">
        <v>2531</v>
      </c>
      <c r="F218" s="5218" t="s">
        <v>2532</v>
      </c>
      <c r="G218" s="5218" t="s">
        <v>2533</v>
      </c>
      <c r="H218" s="5218" t="s">
        <v>22</v>
      </c>
      <c r="I218" s="5218" t="s">
        <v>909</v>
      </c>
    </row>
    <row customHeight="1" ht="11.25">
      <c r="A219" s="5218" t="s">
        <v>2247</v>
      </c>
      <c r="B219" s="5218" t="s">
        <v>16</v>
      </c>
      <c r="C219" s="5218" t="s">
        <v>2647</v>
      </c>
      <c r="D219" s="5218" t="s">
        <v>2648</v>
      </c>
      <c r="E219" s="5218" t="s">
        <v>2649</v>
      </c>
      <c r="F219" s="5218" t="s">
        <v>2410</v>
      </c>
      <c r="G219" s="5218" t="s">
        <v>2650</v>
      </c>
      <c r="H219" s="5218" t="s">
        <v>22</v>
      </c>
      <c r="I219" s="5218" t="s">
        <v>909</v>
      </c>
    </row>
    <row customHeight="1" ht="11.25">
      <c r="A220" s="5218" t="s">
        <v>2247</v>
      </c>
      <c r="B220" s="5218" t="s">
        <v>16</v>
      </c>
      <c r="C220" s="5218" t="s">
        <v>2545</v>
      </c>
      <c r="D220" s="5218" t="s">
        <v>2546</v>
      </c>
      <c r="E220" s="5218" t="s">
        <v>2547</v>
      </c>
      <c r="F220" s="5218" t="s">
        <v>2532</v>
      </c>
      <c r="G220" s="5218" t="s">
        <v>2548</v>
      </c>
      <c r="H220" s="5218" t="s">
        <v>22</v>
      </c>
      <c r="I220" s="5218" t="s">
        <v>909</v>
      </c>
    </row>
    <row customHeight="1" ht="11.25">
      <c r="A221" s="5218" t="s">
        <v>2247</v>
      </c>
      <c r="B221" s="5218" t="s">
        <v>16</v>
      </c>
      <c r="C221" s="5218" t="s">
        <v>2549</v>
      </c>
      <c r="D221" s="5218" t="s">
        <v>2550</v>
      </c>
      <c r="E221" s="5218" t="s">
        <v>2551</v>
      </c>
      <c r="F221" s="5218" t="s">
        <v>2552</v>
      </c>
      <c r="G221" s="5218" t="s">
        <v>2553</v>
      </c>
      <c r="H221" s="5218" t="s">
        <v>22</v>
      </c>
      <c r="I221" s="5218" t="s">
        <v>909</v>
      </c>
    </row>
    <row customHeight="1" ht="11.25">
      <c r="A222" s="5218" t="s">
        <v>2247</v>
      </c>
      <c r="B222" s="5218" t="s">
        <v>16</v>
      </c>
      <c r="C222" s="5218" t="s">
        <v>2554</v>
      </c>
      <c r="D222" s="5218" t="s">
        <v>2555</v>
      </c>
      <c r="E222" s="5218" t="s">
        <v>2551</v>
      </c>
      <c r="F222" s="5218" t="s">
        <v>2556</v>
      </c>
      <c r="G222" s="5218" t="s">
        <v>22</v>
      </c>
      <c r="H222" s="5218" t="s">
        <v>22</v>
      </c>
      <c r="I222" s="5218" t="s">
        <v>909</v>
      </c>
    </row>
    <row customHeight="1" ht="11.25">
      <c r="A223" s="5218" t="s">
        <v>2247</v>
      </c>
      <c r="B223" s="5218" t="s">
        <v>16</v>
      </c>
      <c r="C223" s="5218" t="s">
        <v>2651</v>
      </c>
      <c r="D223" s="5218" t="s">
        <v>2652</v>
      </c>
      <c r="E223" s="5218" t="s">
        <v>2653</v>
      </c>
      <c r="F223" s="5218" t="s">
        <v>578</v>
      </c>
      <c r="G223" s="5218" t="s">
        <v>2654</v>
      </c>
      <c r="H223" s="5218" t="s">
        <v>22</v>
      </c>
      <c r="I223" s="5218" t="s">
        <v>1620</v>
      </c>
    </row>
    <row customHeight="1" ht="11.25">
      <c r="A224" s="5218" t="s">
        <v>2247</v>
      </c>
      <c r="B224" s="5218" t="s">
        <v>16</v>
      </c>
      <c r="C224" s="5218" t="s">
        <v>22</v>
      </c>
      <c r="D224" s="5218" t="s">
        <v>2302</v>
      </c>
      <c r="E224" s="5218" t="s">
        <v>2303</v>
      </c>
      <c r="F224" s="5218" t="s">
        <v>2255</v>
      </c>
      <c r="G224" s="5218" t="s">
        <v>22</v>
      </c>
      <c r="H224" s="5218" t="s">
        <v>22</v>
      </c>
      <c r="I224" s="5218" t="s">
        <v>1620</v>
      </c>
    </row>
    <row customHeight="1" ht="11.25">
      <c r="A225" s="5218" t="s">
        <v>2247</v>
      </c>
      <c r="B225" s="5218" t="s">
        <v>16</v>
      </c>
      <c r="C225" s="5218" t="s">
        <v>2655</v>
      </c>
      <c r="D225" s="5218" t="s">
        <v>2656</v>
      </c>
      <c r="E225" s="5218" t="s">
        <v>2657</v>
      </c>
      <c r="F225" s="5218" t="s">
        <v>2331</v>
      </c>
      <c r="G225" s="5218" t="s">
        <v>2658</v>
      </c>
      <c r="H225" s="5218" t="s">
        <v>22</v>
      </c>
      <c r="I225" s="5218" t="s">
        <v>1620</v>
      </c>
    </row>
    <row customHeight="1" ht="11.25">
      <c r="A226" s="5218" t="s">
        <v>2247</v>
      </c>
      <c r="B226" s="5218" t="s">
        <v>16</v>
      </c>
      <c r="C226" s="5218" t="s">
        <v>2659</v>
      </c>
      <c r="D226" s="5218" t="s">
        <v>2660</v>
      </c>
      <c r="E226" s="5218" t="s">
        <v>2661</v>
      </c>
      <c r="F226" s="5218" t="s">
        <v>2341</v>
      </c>
      <c r="G226" s="5218" t="s">
        <v>2662</v>
      </c>
      <c r="H226" s="5218" t="s">
        <v>22</v>
      </c>
      <c r="I226" s="5218" t="s">
        <v>1620</v>
      </c>
    </row>
    <row customHeight="1" ht="11.25">
      <c r="A227" s="5218" t="s">
        <v>2247</v>
      </c>
      <c r="B227" s="5218" t="s">
        <v>16</v>
      </c>
      <c r="C227" s="5218" t="s">
        <v>2557</v>
      </c>
      <c r="D227" s="5218" t="s">
        <v>2558</v>
      </c>
      <c r="E227" s="5218" t="s">
        <v>2559</v>
      </c>
      <c r="F227" s="5218" t="s">
        <v>2377</v>
      </c>
      <c r="G227" s="5218" t="s">
        <v>2560</v>
      </c>
      <c r="H227" s="5218" t="s">
        <v>22</v>
      </c>
      <c r="I227" s="5218" t="s">
        <v>1620</v>
      </c>
    </row>
    <row customHeight="1" ht="11.25">
      <c r="A228" s="5218" t="s">
        <v>2247</v>
      </c>
      <c r="B228" s="5218" t="s">
        <v>16</v>
      </c>
      <c r="C228" s="5218" t="s">
        <v>2663</v>
      </c>
      <c r="D228" s="5218" t="s">
        <v>2664</v>
      </c>
      <c r="E228" s="5218" t="s">
        <v>2665</v>
      </c>
      <c r="F228" s="5218" t="s">
        <v>2277</v>
      </c>
      <c r="G228" s="5218" t="s">
        <v>2666</v>
      </c>
      <c r="H228" s="5218" t="s">
        <v>2667</v>
      </c>
      <c r="I228" s="5218" t="s">
        <v>1620</v>
      </c>
    </row>
    <row customHeight="1" ht="11.25">
      <c r="A229" s="5218" t="s">
        <v>2247</v>
      </c>
      <c r="B229" s="5218" t="s">
        <v>16</v>
      </c>
      <c r="C229" s="5218" t="s">
        <v>2369</v>
      </c>
      <c r="D229" s="5218" t="s">
        <v>2370</v>
      </c>
      <c r="E229" s="5218" t="s">
        <v>2371</v>
      </c>
      <c r="F229" s="5218" t="s">
        <v>2372</v>
      </c>
      <c r="G229" s="5218" t="s">
        <v>2373</v>
      </c>
      <c r="H229" s="5218" t="s">
        <v>22</v>
      </c>
      <c r="I229" s="5218" t="s">
        <v>1620</v>
      </c>
    </row>
    <row customHeight="1" ht="11.25">
      <c r="A230" s="5218" t="s">
        <v>2247</v>
      </c>
      <c r="B230" s="5218" t="s">
        <v>16</v>
      </c>
      <c r="C230" s="5218" t="s">
        <v>2604</v>
      </c>
      <c r="D230" s="5218" t="s">
        <v>2605</v>
      </c>
      <c r="E230" s="5218" t="s">
        <v>2606</v>
      </c>
      <c r="F230" s="5218" t="s">
        <v>2346</v>
      </c>
      <c r="G230" s="5218" t="s">
        <v>2607</v>
      </c>
      <c r="H230" s="5218" t="s">
        <v>22</v>
      </c>
      <c r="I230" s="5218" t="s">
        <v>1620</v>
      </c>
    </row>
    <row customHeight="1" ht="11.25">
      <c r="A231" s="5218" t="s">
        <v>2247</v>
      </c>
      <c r="B231" s="5218" t="s">
        <v>16</v>
      </c>
      <c r="C231" s="5218" t="s">
        <v>2668</v>
      </c>
      <c r="D231" s="5218" t="s">
        <v>2669</v>
      </c>
      <c r="E231" s="5218" t="s">
        <v>2670</v>
      </c>
      <c r="F231" s="5218" t="s">
        <v>2336</v>
      </c>
      <c r="G231" s="5218" t="s">
        <v>2671</v>
      </c>
      <c r="H231" s="5218" t="s">
        <v>2672</v>
      </c>
      <c r="I231" s="5218" t="s">
        <v>1620</v>
      </c>
    </row>
    <row customHeight="1" ht="11.25">
      <c r="A232" s="5218" t="s">
        <v>2247</v>
      </c>
      <c r="B232" s="5218" t="s">
        <v>16</v>
      </c>
      <c r="C232" s="5218" t="s">
        <v>2620</v>
      </c>
      <c r="D232" s="5218" t="s">
        <v>2621</v>
      </c>
      <c r="E232" s="5218" t="s">
        <v>2622</v>
      </c>
      <c r="F232" s="5218" t="s">
        <v>2291</v>
      </c>
      <c r="G232" s="5218" t="s">
        <v>2623</v>
      </c>
      <c r="H232" s="5218" t="s">
        <v>22</v>
      </c>
      <c r="I232" s="5218" t="s">
        <v>1620</v>
      </c>
    </row>
    <row customHeight="1" ht="11.25">
      <c r="A233" s="5218" t="s">
        <v>2247</v>
      </c>
      <c r="B233" s="5218" t="s">
        <v>16</v>
      </c>
      <c r="C233" s="5218" t="s">
        <v>2624</v>
      </c>
      <c r="D233" s="5218" t="s">
        <v>2625</v>
      </c>
      <c r="E233" s="5218" t="s">
        <v>2626</v>
      </c>
      <c r="F233" s="5218" t="s">
        <v>2410</v>
      </c>
      <c r="G233" s="5218" t="s">
        <v>2627</v>
      </c>
      <c r="H233" s="5218" t="s">
        <v>22</v>
      </c>
      <c r="I233" s="5218" t="s">
        <v>1620</v>
      </c>
    </row>
    <row customHeight="1" ht="11.25">
      <c r="A234" s="5218" t="s">
        <v>2247</v>
      </c>
      <c r="B234" s="5218" t="s">
        <v>16</v>
      </c>
      <c r="C234" s="5218" t="s">
        <v>2631</v>
      </c>
      <c r="D234" s="5218" t="s">
        <v>2632</v>
      </c>
      <c r="E234" s="5218" t="s">
        <v>2633</v>
      </c>
      <c r="F234" s="5218" t="s">
        <v>2400</v>
      </c>
      <c r="G234" s="5218" t="s">
        <v>2634</v>
      </c>
      <c r="H234" s="5218" t="s">
        <v>22</v>
      </c>
      <c r="I234" s="5218" t="s">
        <v>1620</v>
      </c>
    </row>
    <row customHeight="1" ht="11.25">
      <c r="A235" s="5218" t="s">
        <v>2247</v>
      </c>
      <c r="B235" s="5218" t="s">
        <v>16</v>
      </c>
      <c r="C235" s="5218" t="s">
        <v>2673</v>
      </c>
      <c r="D235" s="5218" t="s">
        <v>2674</v>
      </c>
      <c r="E235" s="5218" t="s">
        <v>2675</v>
      </c>
      <c r="F235" s="5218" t="s">
        <v>2395</v>
      </c>
      <c r="G235" s="5218" t="s">
        <v>2676</v>
      </c>
      <c r="H235" s="5218" t="s">
        <v>22</v>
      </c>
      <c r="I235" s="5218" t="s">
        <v>1620</v>
      </c>
    </row>
    <row customHeight="1" ht="11.25">
      <c r="A236" s="5218" t="s">
        <v>2247</v>
      </c>
      <c r="B236" s="5218" t="s">
        <v>16</v>
      </c>
      <c r="C236" s="5218" t="s">
        <v>2677</v>
      </c>
      <c r="D236" s="5218" t="s">
        <v>2678</v>
      </c>
      <c r="E236" s="5218" t="s">
        <v>2679</v>
      </c>
      <c r="F236" s="5218" t="s">
        <v>2255</v>
      </c>
      <c r="G236" s="5218" t="s">
        <v>2680</v>
      </c>
      <c r="H236" s="5218" t="s">
        <v>22</v>
      </c>
      <c r="I236" s="5218" t="s">
        <v>1620</v>
      </c>
    </row>
    <row customHeight="1" ht="11.25">
      <c r="A237" s="5218" t="s">
        <v>2247</v>
      </c>
      <c r="B237" s="5218" t="s">
        <v>16</v>
      </c>
      <c r="C237" s="5218" t="s">
        <v>2681</v>
      </c>
      <c r="D237" s="5218" t="s">
        <v>2682</v>
      </c>
      <c r="E237" s="5218" t="s">
        <v>2683</v>
      </c>
      <c r="F237" s="5218" t="s">
        <v>2684</v>
      </c>
      <c r="G237" s="5218" t="s">
        <v>2666</v>
      </c>
      <c r="H237" s="5218" t="s">
        <v>22</v>
      </c>
      <c r="I237" s="5218" t="s">
        <v>1620</v>
      </c>
    </row>
    <row customHeight="1" ht="11.25">
      <c r="A238" s="5218" t="s">
        <v>2247</v>
      </c>
      <c r="B238" s="5218" t="s">
        <v>16</v>
      </c>
      <c r="C238" s="5218" t="s">
        <v>2685</v>
      </c>
      <c r="D238" s="5218" t="s">
        <v>2686</v>
      </c>
      <c r="E238" s="5218" t="s">
        <v>2687</v>
      </c>
      <c r="F238" s="5218" t="s">
        <v>2424</v>
      </c>
      <c r="G238" s="5218" t="s">
        <v>2688</v>
      </c>
      <c r="H238" s="5218" t="s">
        <v>22</v>
      </c>
      <c r="I238" s="5218" t="s">
        <v>1620</v>
      </c>
    </row>
    <row customHeight="1" ht="11.25">
      <c r="A239" s="5218" t="s">
        <v>2247</v>
      </c>
      <c r="B239" s="5218" t="s">
        <v>16</v>
      </c>
      <c r="C239" s="5218" t="s">
        <v>2689</v>
      </c>
      <c r="D239" s="5218" t="s">
        <v>2690</v>
      </c>
      <c r="E239" s="5218" t="s">
        <v>2691</v>
      </c>
      <c r="F239" s="5218" t="s">
        <v>2300</v>
      </c>
      <c r="G239" s="5218" t="s">
        <v>2692</v>
      </c>
      <c r="H239" s="5218" t="s">
        <v>22</v>
      </c>
      <c r="I239" s="5218" t="s">
        <v>1620</v>
      </c>
    </row>
    <row customHeight="1" ht="11.25">
      <c r="A240" s="5218" t="s">
        <v>2247</v>
      </c>
      <c r="B240" s="5218" t="s">
        <v>16</v>
      </c>
      <c r="C240" s="5218" t="s">
        <v>2693</v>
      </c>
      <c r="D240" s="5218" t="s">
        <v>2694</v>
      </c>
      <c r="E240" s="5218" t="s">
        <v>2695</v>
      </c>
      <c r="F240" s="5218" t="s">
        <v>2696</v>
      </c>
      <c r="G240" s="5218" t="s">
        <v>22</v>
      </c>
      <c r="H240" s="5218" t="s">
        <v>22</v>
      </c>
      <c r="I240" s="5218" t="s">
        <v>1620</v>
      </c>
    </row>
    <row customHeight="1" ht="11.25">
      <c r="A241" s="5218" t="s">
        <v>2247</v>
      </c>
      <c r="B241" s="5218" t="s">
        <v>16</v>
      </c>
      <c r="C241" s="5218" t="s">
        <v>2697</v>
      </c>
      <c r="D241" s="5218" t="s">
        <v>2698</v>
      </c>
      <c r="E241" s="5218" t="s">
        <v>2699</v>
      </c>
      <c r="F241" s="5218" t="s">
        <v>2321</v>
      </c>
      <c r="G241" s="5218" t="s">
        <v>2700</v>
      </c>
      <c r="H241" s="5218" t="s">
        <v>22</v>
      </c>
      <c r="I241" s="5218" t="s">
        <v>1620</v>
      </c>
    </row>
    <row customHeight="1" ht="11.25">
      <c r="A242" s="5218" t="s">
        <v>2247</v>
      </c>
      <c r="B242" s="5218" t="s">
        <v>16</v>
      </c>
      <c r="C242" s="5218" t="s">
        <v>2701</v>
      </c>
      <c r="D242" s="5218" t="s">
        <v>2702</v>
      </c>
      <c r="E242" s="5218" t="s">
        <v>2703</v>
      </c>
      <c r="F242" s="5218" t="s">
        <v>2300</v>
      </c>
      <c r="G242" s="5218" t="s">
        <v>2704</v>
      </c>
      <c r="H242" s="5218" t="s">
        <v>22</v>
      </c>
      <c r="I242" s="5218" t="s">
        <v>1620</v>
      </c>
    </row>
    <row customHeight="1" ht="11.25">
      <c r="A243" s="5218" t="s">
        <v>2247</v>
      </c>
      <c r="B243" s="5218" t="s">
        <v>16</v>
      </c>
      <c r="C243" s="5218" t="s">
        <v>2705</v>
      </c>
      <c r="D243" s="5218" t="s">
        <v>2706</v>
      </c>
      <c r="E243" s="5218" t="s">
        <v>2707</v>
      </c>
      <c r="F243" s="5218" t="s">
        <v>578</v>
      </c>
      <c r="G243" s="5218" t="s">
        <v>2708</v>
      </c>
      <c r="H243" s="5218" t="s">
        <v>22</v>
      </c>
      <c r="I243" s="5218" t="s">
        <v>1620</v>
      </c>
    </row>
    <row customHeight="1" ht="11.25">
      <c r="A244" s="5218" t="s">
        <v>2247</v>
      </c>
      <c r="B244" s="5218" t="s">
        <v>16</v>
      </c>
      <c r="C244" s="5218" t="s">
        <v>2709</v>
      </c>
      <c r="D244" s="5218" t="s">
        <v>2710</v>
      </c>
      <c r="E244" s="5218" t="s">
        <v>2303</v>
      </c>
      <c r="F244" s="5218" t="s">
        <v>2711</v>
      </c>
      <c r="G244" s="5218" t="s">
        <v>22</v>
      </c>
      <c r="H244" s="5218" t="s">
        <v>22</v>
      </c>
      <c r="I244" s="5218"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DA033-FB4F-65A8-0E66-95639A79749D}" mc:Ignorable="x14ac xr xr2 xr3">
  <sheetPr>
    <tabColor rgb="FFFFCC99"/>
  </sheetPr>
  <dimension ref="A1:G146"/>
  <sheetViews>
    <sheetView topLeftCell="A1" showGridLines="0" workbookViewId="0">
      <selection activeCell="A1" sqref="A1"/>
    </sheetView>
  </sheetViews>
  <sheetFormatPr customHeight="1" defaultRowHeight="11.25"/>
  <cols>
    <col min="1" max="1" style="2907" width="9.140625"/>
  </cols>
  <sheetData>
    <row customHeight="1" ht="11.25">
      <c r="A1" s="429" t="s">
        <v>2712</v>
      </c>
      <c r="B1" s="118" t="s">
        <v>2713</v>
      </c>
      <c r="C1" s="118" t="s">
        <v>2714</v>
      </c>
      <c r="D1" s="118" t="s">
        <v>2715</v>
      </c>
      <c r="E1" s="0" t="s">
        <v>2716</v>
      </c>
      <c r="F1" s="0" t="s">
        <v>2717</v>
      </c>
      <c r="G1" s="0" t="s">
        <v>2718</v>
      </c>
    </row>
    <row customHeight="1" ht="11.25">
      <c r="A2" s="429" t="s">
        <v>16</v>
      </c>
      <c r="B2" s="0" t="s">
        <v>2719</v>
      </c>
      <c r="C2" s="0" t="s">
        <v>2720</v>
      </c>
      <c r="D2" s="0" t="s">
        <v>2719</v>
      </c>
      <c r="E2" s="0" t="s">
        <v>2720</v>
      </c>
      <c r="F2" s="0" t="s">
        <v>2721</v>
      </c>
      <c r="G2" s="0" t="s">
        <v>114</v>
      </c>
    </row>
    <row customHeight="1" ht="11.25">
      <c r="A3" s="429" t="s">
        <v>16</v>
      </c>
      <c r="B3" s="0" t="s">
        <v>2719</v>
      </c>
      <c r="C3" s="0" t="s">
        <v>2720</v>
      </c>
      <c r="D3" s="0" t="s">
        <v>2722</v>
      </c>
      <c r="E3" s="0" t="s">
        <v>2723</v>
      </c>
      <c r="F3" s="0" t="s">
        <v>2724</v>
      </c>
      <c r="G3" s="0" t="s">
        <v>102</v>
      </c>
    </row>
    <row customHeight="1" ht="11.25">
      <c r="A4" s="429" t="s">
        <v>16</v>
      </c>
      <c r="B4" s="0" t="s">
        <v>2719</v>
      </c>
      <c r="C4" s="0" t="s">
        <v>2720</v>
      </c>
      <c r="D4" s="0" t="s">
        <v>2725</v>
      </c>
      <c r="E4" s="0" t="s">
        <v>2726</v>
      </c>
      <c r="F4" s="0" t="s">
        <v>2727</v>
      </c>
      <c r="G4" s="0" t="s">
        <v>90</v>
      </c>
    </row>
    <row customHeight="1" ht="11.25">
      <c r="A5" s="429" t="s">
        <v>16</v>
      </c>
      <c r="B5" s="0" t="s">
        <v>2719</v>
      </c>
      <c r="C5" s="0" t="s">
        <v>2720</v>
      </c>
      <c r="D5" s="0" t="s">
        <v>2728</v>
      </c>
      <c r="E5" s="0" t="s">
        <v>2729</v>
      </c>
      <c r="F5" s="0" t="s">
        <v>2724</v>
      </c>
      <c r="G5" s="0" t="s">
        <v>91</v>
      </c>
    </row>
    <row customHeight="1" ht="11.25">
      <c r="A6" s="429" t="s">
        <v>16</v>
      </c>
      <c r="B6" s="0" t="s">
        <v>2719</v>
      </c>
      <c r="C6" s="0" t="s">
        <v>2720</v>
      </c>
      <c r="D6" s="0" t="s">
        <v>2730</v>
      </c>
      <c r="E6" s="0" t="s">
        <v>2731</v>
      </c>
      <c r="F6" s="0" t="s">
        <v>2724</v>
      </c>
      <c r="G6" s="0" t="s">
        <v>115</v>
      </c>
    </row>
    <row customHeight="1" ht="11.25">
      <c r="A7" s="429" t="s">
        <v>16</v>
      </c>
      <c r="B7" s="0" t="s">
        <v>2719</v>
      </c>
      <c r="C7" s="0" t="s">
        <v>2720</v>
      </c>
      <c r="D7" s="0" t="s">
        <v>2732</v>
      </c>
      <c r="E7" s="0" t="s">
        <v>2733</v>
      </c>
      <c r="F7" s="0" t="s">
        <v>2724</v>
      </c>
      <c r="G7" s="0" t="s">
        <v>92</v>
      </c>
    </row>
    <row customHeight="1" ht="11.25">
      <c r="A8" s="429" t="s">
        <v>16</v>
      </c>
      <c r="B8" s="0" t="s">
        <v>2734</v>
      </c>
      <c r="C8" s="0" t="s">
        <v>2735</v>
      </c>
      <c r="D8" s="0" t="s">
        <v>2734</v>
      </c>
      <c r="E8" s="0" t="s">
        <v>2735</v>
      </c>
      <c r="F8" s="0" t="s">
        <v>2721</v>
      </c>
      <c r="G8" s="0" t="s">
        <v>93</v>
      </c>
    </row>
    <row customHeight="1" ht="11.25">
      <c r="A9" s="429" t="s">
        <v>16</v>
      </c>
      <c r="B9" s="0" t="s">
        <v>2734</v>
      </c>
      <c r="C9" s="0" t="s">
        <v>2735</v>
      </c>
      <c r="D9" s="0" t="s">
        <v>2736</v>
      </c>
      <c r="E9" s="0" t="s">
        <v>2737</v>
      </c>
      <c r="F9" s="0" t="s">
        <v>2724</v>
      </c>
      <c r="G9" s="0" t="s">
        <v>116</v>
      </c>
    </row>
    <row customHeight="1" ht="11.25">
      <c r="A10" s="429" t="s">
        <v>16</v>
      </c>
      <c r="B10" s="0" t="s">
        <v>2734</v>
      </c>
      <c r="C10" s="0" t="s">
        <v>2735</v>
      </c>
      <c r="D10" s="0" t="s">
        <v>2738</v>
      </c>
      <c r="E10" s="0" t="s">
        <v>2739</v>
      </c>
      <c r="F10" s="0" t="s">
        <v>2724</v>
      </c>
      <c r="G10" s="0" t="s">
        <v>153</v>
      </c>
    </row>
    <row customHeight="1" ht="11.25">
      <c r="A11" s="429" t="s">
        <v>16</v>
      </c>
      <c r="B11" s="0" t="s">
        <v>2734</v>
      </c>
      <c r="C11" s="0" t="s">
        <v>2735</v>
      </c>
      <c r="D11" s="0" t="s">
        <v>2740</v>
      </c>
      <c r="E11" s="0" t="s">
        <v>2741</v>
      </c>
      <c r="F11" s="0" t="s">
        <v>2724</v>
      </c>
      <c r="G11" s="0" t="s">
        <v>154</v>
      </c>
    </row>
    <row customHeight="1" ht="11.25">
      <c r="A12" s="429" t="s">
        <v>16</v>
      </c>
      <c r="B12" s="0" t="s">
        <v>2734</v>
      </c>
      <c r="C12" s="0" t="s">
        <v>2735</v>
      </c>
      <c r="D12" s="0" t="s">
        <v>2742</v>
      </c>
      <c r="E12" s="0" t="s">
        <v>2743</v>
      </c>
      <c r="F12" s="0" t="s">
        <v>2724</v>
      </c>
      <c r="G12" s="0" t="s">
        <v>155</v>
      </c>
    </row>
    <row customHeight="1" ht="11.25">
      <c r="A13" s="429" t="s">
        <v>16</v>
      </c>
      <c r="B13" s="0" t="s">
        <v>2744</v>
      </c>
      <c r="C13" s="0" t="s">
        <v>2745</v>
      </c>
      <c r="D13" s="0" t="s">
        <v>2746</v>
      </c>
      <c r="E13" s="0" t="s">
        <v>2747</v>
      </c>
      <c r="F13" s="0" t="s">
        <v>2748</v>
      </c>
      <c r="G13" s="0" t="s">
        <v>156</v>
      </c>
    </row>
    <row customHeight="1" ht="11.25">
      <c r="A14" s="429" t="s">
        <v>16</v>
      </c>
      <c r="B14" s="0" t="s">
        <v>2744</v>
      </c>
      <c r="C14" s="0" t="s">
        <v>2745</v>
      </c>
      <c r="D14" s="0" t="s">
        <v>2744</v>
      </c>
      <c r="E14" s="0" t="s">
        <v>2745</v>
      </c>
      <c r="F14" s="0" t="s">
        <v>2721</v>
      </c>
      <c r="G14" s="0" t="s">
        <v>157</v>
      </c>
    </row>
    <row customHeight="1" ht="11.25">
      <c r="A15" s="429" t="s">
        <v>16</v>
      </c>
      <c r="B15" s="0" t="s">
        <v>2744</v>
      </c>
      <c r="C15" s="0" t="s">
        <v>2745</v>
      </c>
      <c r="D15" s="0" t="s">
        <v>2749</v>
      </c>
      <c r="E15" s="0" t="s">
        <v>2750</v>
      </c>
      <c r="F15" s="0" t="s">
        <v>2724</v>
      </c>
      <c r="G15" s="0" t="s">
        <v>158</v>
      </c>
    </row>
    <row customHeight="1" ht="11.25">
      <c r="A16" s="429" t="s">
        <v>16</v>
      </c>
      <c r="B16" s="0" t="s">
        <v>2744</v>
      </c>
      <c r="C16" s="0" t="s">
        <v>2745</v>
      </c>
      <c r="D16" s="0" t="s">
        <v>2751</v>
      </c>
      <c r="E16" s="0" t="s">
        <v>2752</v>
      </c>
      <c r="F16" s="0" t="s">
        <v>2724</v>
      </c>
      <c r="G16" s="0" t="s">
        <v>1465</v>
      </c>
    </row>
    <row customHeight="1" ht="11.25">
      <c r="A17" s="429" t="s">
        <v>16</v>
      </c>
      <c r="B17" s="0" t="s">
        <v>2744</v>
      </c>
      <c r="C17" s="0" t="s">
        <v>2745</v>
      </c>
      <c r="D17" s="0" t="s">
        <v>2753</v>
      </c>
      <c r="E17" s="0" t="s">
        <v>2754</v>
      </c>
      <c r="F17" s="0" t="s">
        <v>2724</v>
      </c>
      <c r="G17" s="0" t="s">
        <v>1471</v>
      </c>
    </row>
    <row customHeight="1" ht="11.25">
      <c r="A18" s="429" t="s">
        <v>16</v>
      </c>
      <c r="B18" s="0" t="s">
        <v>2744</v>
      </c>
      <c r="C18" s="0" t="s">
        <v>2745</v>
      </c>
      <c r="D18" s="0" t="s">
        <v>2755</v>
      </c>
      <c r="E18" s="0" t="s">
        <v>2756</v>
      </c>
      <c r="F18" s="0" t="s">
        <v>2724</v>
      </c>
      <c r="G18" s="0" t="s">
        <v>1483</v>
      </c>
    </row>
    <row customHeight="1" ht="11.25">
      <c r="A19" s="429" t="s">
        <v>16</v>
      </c>
      <c r="B19" s="0" t="s">
        <v>2744</v>
      </c>
      <c r="C19" s="0" t="s">
        <v>2745</v>
      </c>
      <c r="D19" s="0" t="s">
        <v>2757</v>
      </c>
      <c r="E19" s="0" t="s">
        <v>2758</v>
      </c>
      <c r="F19" s="0" t="s">
        <v>2724</v>
      </c>
      <c r="G19" s="0" t="s">
        <v>1497</v>
      </c>
    </row>
    <row customHeight="1" ht="11.25">
      <c r="A20" s="429" t="s">
        <v>16</v>
      </c>
      <c r="B20" s="0" t="s">
        <v>2744</v>
      </c>
      <c r="C20" s="0" t="s">
        <v>2745</v>
      </c>
      <c r="D20" s="0" t="s">
        <v>2759</v>
      </c>
      <c r="E20" s="0" t="s">
        <v>2760</v>
      </c>
      <c r="F20" s="0" t="s">
        <v>2724</v>
      </c>
      <c r="G20" s="0" t="s">
        <v>1509</v>
      </c>
    </row>
    <row customHeight="1" ht="11.25">
      <c r="A21" s="429" t="s">
        <v>16</v>
      </c>
      <c r="B21" s="0" t="s">
        <v>2744</v>
      </c>
      <c r="C21" s="0" t="s">
        <v>2745</v>
      </c>
      <c r="D21" s="0" t="s">
        <v>2761</v>
      </c>
      <c r="E21" s="0" t="s">
        <v>2762</v>
      </c>
      <c r="F21" s="0" t="s">
        <v>2724</v>
      </c>
      <c r="G21" s="0" t="s">
        <v>1518</v>
      </c>
    </row>
    <row customHeight="1" ht="11.25">
      <c r="A22" s="429" t="s">
        <v>16</v>
      </c>
      <c r="B22" s="0" t="s">
        <v>100</v>
      </c>
      <c r="C22" s="0" t="s">
        <v>101</v>
      </c>
      <c r="D22" s="0" t="s">
        <v>2763</v>
      </c>
      <c r="E22" s="0" t="s">
        <v>2764</v>
      </c>
      <c r="F22" s="0" t="s">
        <v>2724</v>
      </c>
      <c r="G22" s="0" t="s">
        <v>1534</v>
      </c>
    </row>
    <row customHeight="1" ht="11.25">
      <c r="A23" s="429" t="s">
        <v>16</v>
      </c>
      <c r="B23" s="0" t="s">
        <v>100</v>
      </c>
      <c r="C23" s="0" t="s">
        <v>101</v>
      </c>
      <c r="D23" s="0" t="s">
        <v>105</v>
      </c>
      <c r="E23" s="0" t="s">
        <v>106</v>
      </c>
      <c r="F23" s="0" t="s">
        <v>2727</v>
      </c>
      <c r="G23" s="0" t="s">
        <v>104</v>
      </c>
    </row>
    <row customHeight="1" ht="11.25">
      <c r="A24" s="429" t="s">
        <v>16</v>
      </c>
      <c r="B24" s="0" t="s">
        <v>100</v>
      </c>
      <c r="C24" s="0" t="s">
        <v>101</v>
      </c>
      <c r="D24" s="0" t="s">
        <v>100</v>
      </c>
      <c r="E24" s="0" t="s">
        <v>101</v>
      </c>
      <c r="F24" s="0" t="s">
        <v>2721</v>
      </c>
      <c r="G24" s="0" t="s">
        <v>99</v>
      </c>
    </row>
    <row customHeight="1" ht="11.25">
      <c r="A25" s="429" t="s">
        <v>16</v>
      </c>
      <c r="B25" s="0" t="s">
        <v>100</v>
      </c>
      <c r="C25" s="0" t="s">
        <v>101</v>
      </c>
      <c r="D25" s="0" t="s">
        <v>2765</v>
      </c>
      <c r="E25" s="0" t="s">
        <v>2766</v>
      </c>
      <c r="F25" s="0" t="s">
        <v>2724</v>
      </c>
      <c r="G25" s="0" t="s">
        <v>1554</v>
      </c>
    </row>
    <row customHeight="1" ht="11.25">
      <c r="A26" s="429" t="s">
        <v>16</v>
      </c>
      <c r="B26" s="0" t="s">
        <v>100</v>
      </c>
      <c r="C26" s="0" t="s">
        <v>101</v>
      </c>
      <c r="D26" s="0" t="s">
        <v>2767</v>
      </c>
      <c r="E26" s="0" t="s">
        <v>2768</v>
      </c>
      <c r="F26" s="0" t="s">
        <v>2724</v>
      </c>
      <c r="G26" s="0" t="s">
        <v>1558</v>
      </c>
    </row>
    <row customHeight="1" ht="11.25">
      <c r="A27" s="429" t="s">
        <v>16</v>
      </c>
      <c r="B27" s="0" t="s">
        <v>2769</v>
      </c>
      <c r="C27" s="0" t="s">
        <v>2770</v>
      </c>
      <c r="D27" s="0" t="s">
        <v>2771</v>
      </c>
      <c r="E27" s="0" t="s">
        <v>2772</v>
      </c>
      <c r="F27" s="0" t="s">
        <v>2724</v>
      </c>
      <c r="G27" s="0" t="s">
        <v>1563</v>
      </c>
    </row>
    <row customHeight="1" ht="11.25">
      <c r="A28" s="429" t="s">
        <v>16</v>
      </c>
      <c r="B28" s="0" t="s">
        <v>2769</v>
      </c>
      <c r="C28" s="0" t="s">
        <v>2770</v>
      </c>
      <c r="D28" s="0" t="s">
        <v>2773</v>
      </c>
      <c r="E28" s="0" t="s">
        <v>2774</v>
      </c>
      <c r="F28" s="0" t="s">
        <v>2748</v>
      </c>
      <c r="G28" s="0" t="s">
        <v>1571</v>
      </c>
    </row>
    <row customHeight="1" ht="11.25">
      <c r="A29" s="429" t="s">
        <v>16</v>
      </c>
      <c r="B29" s="0" t="s">
        <v>2769</v>
      </c>
      <c r="C29" s="0" t="s">
        <v>2770</v>
      </c>
      <c r="D29" s="0" t="s">
        <v>2769</v>
      </c>
      <c r="E29" s="0" t="s">
        <v>2770</v>
      </c>
      <c r="F29" s="0" t="s">
        <v>2721</v>
      </c>
      <c r="G29" s="0" t="s">
        <v>1573</v>
      </c>
    </row>
    <row customHeight="1" ht="11.25">
      <c r="A30" s="429" t="s">
        <v>16</v>
      </c>
      <c r="B30" s="0" t="s">
        <v>2769</v>
      </c>
      <c r="C30" s="0" t="s">
        <v>2770</v>
      </c>
      <c r="D30" s="0" t="s">
        <v>2775</v>
      </c>
      <c r="E30" s="0" t="s">
        <v>2776</v>
      </c>
      <c r="F30" s="0" t="s">
        <v>2724</v>
      </c>
      <c r="G30" s="0" t="s">
        <v>1576</v>
      </c>
    </row>
    <row customHeight="1" ht="11.25">
      <c r="A31" s="429" t="s">
        <v>16</v>
      </c>
      <c r="B31" s="0" t="s">
        <v>2777</v>
      </c>
      <c r="C31" s="0" t="s">
        <v>2778</v>
      </c>
      <c r="D31" s="0" t="s">
        <v>2777</v>
      </c>
      <c r="E31" s="0" t="s">
        <v>2778</v>
      </c>
      <c r="F31" s="0" t="s">
        <v>2779</v>
      </c>
      <c r="G31" s="0" t="s">
        <v>1582</v>
      </c>
    </row>
    <row customHeight="1" ht="11.25">
      <c r="A32" s="429" t="s">
        <v>16</v>
      </c>
      <c r="B32" s="0" t="s">
        <v>2780</v>
      </c>
      <c r="C32" s="0" t="s">
        <v>2781</v>
      </c>
      <c r="D32" s="0" t="s">
        <v>2782</v>
      </c>
      <c r="E32" s="0" t="s">
        <v>2783</v>
      </c>
      <c r="F32" s="0" t="s">
        <v>2727</v>
      </c>
      <c r="G32" s="0" t="s">
        <v>1584</v>
      </c>
    </row>
    <row customHeight="1" ht="11.25">
      <c r="A33" s="429" t="s">
        <v>16</v>
      </c>
      <c r="B33" s="0" t="s">
        <v>2780</v>
      </c>
      <c r="C33" s="0" t="s">
        <v>2781</v>
      </c>
      <c r="D33" s="0" t="s">
        <v>2784</v>
      </c>
      <c r="E33" s="0" t="s">
        <v>2785</v>
      </c>
      <c r="F33" s="0" t="s">
        <v>2724</v>
      </c>
      <c r="G33" s="0" t="s">
        <v>1586</v>
      </c>
    </row>
    <row customHeight="1" ht="11.25">
      <c r="A34" s="429" t="s">
        <v>16</v>
      </c>
      <c r="B34" s="0" t="s">
        <v>2780</v>
      </c>
      <c r="C34" s="0" t="s">
        <v>2781</v>
      </c>
      <c r="D34" s="0" t="s">
        <v>2780</v>
      </c>
      <c r="E34" s="0" t="s">
        <v>2781</v>
      </c>
      <c r="F34" s="0" t="s">
        <v>2721</v>
      </c>
      <c r="G34" s="0" t="s">
        <v>1588</v>
      </c>
    </row>
    <row customHeight="1" ht="11.25">
      <c r="A35" s="429" t="s">
        <v>16</v>
      </c>
      <c r="B35" s="0" t="s">
        <v>2780</v>
      </c>
      <c r="C35" s="0" t="s">
        <v>2781</v>
      </c>
      <c r="D35" s="0" t="s">
        <v>2786</v>
      </c>
      <c r="E35" s="0" t="s">
        <v>2787</v>
      </c>
      <c r="F35" s="0" t="s">
        <v>2724</v>
      </c>
      <c r="G35" s="0" t="s">
        <v>1593</v>
      </c>
    </row>
    <row customHeight="1" ht="11.25">
      <c r="A36" s="429" t="s">
        <v>16</v>
      </c>
      <c r="B36" s="0" t="s">
        <v>2788</v>
      </c>
      <c r="C36" s="0" t="s">
        <v>2789</v>
      </c>
      <c r="D36" s="0" t="s">
        <v>2790</v>
      </c>
      <c r="E36" s="0" t="s">
        <v>2791</v>
      </c>
      <c r="F36" s="0" t="s">
        <v>2724</v>
      </c>
      <c r="G36" s="0" t="s">
        <v>1598</v>
      </c>
    </row>
    <row customHeight="1" ht="11.25">
      <c r="A37" s="429" t="s">
        <v>16</v>
      </c>
      <c r="B37" s="0" t="s">
        <v>2788</v>
      </c>
      <c r="C37" s="0" t="s">
        <v>2789</v>
      </c>
      <c r="D37" s="0" t="s">
        <v>2792</v>
      </c>
      <c r="E37" s="0" t="s">
        <v>2793</v>
      </c>
      <c r="F37" s="0" t="s">
        <v>2724</v>
      </c>
      <c r="G37" s="0" t="s">
        <v>1602</v>
      </c>
    </row>
    <row customHeight="1" ht="11.25">
      <c r="A38" s="429" t="s">
        <v>16</v>
      </c>
      <c r="B38" s="0" t="s">
        <v>2788</v>
      </c>
      <c r="C38" s="0" t="s">
        <v>2789</v>
      </c>
      <c r="D38" s="0" t="s">
        <v>2794</v>
      </c>
      <c r="E38" s="0" t="s">
        <v>2795</v>
      </c>
      <c r="F38" s="0" t="s">
        <v>2724</v>
      </c>
      <c r="G38" s="0" t="s">
        <v>1610</v>
      </c>
    </row>
    <row customHeight="1" ht="11.25">
      <c r="A39" s="429" t="s">
        <v>16</v>
      </c>
      <c r="B39" s="0" t="s">
        <v>2788</v>
      </c>
      <c r="C39" s="0" t="s">
        <v>2789</v>
      </c>
      <c r="D39" s="0" t="s">
        <v>2788</v>
      </c>
      <c r="E39" s="0" t="s">
        <v>2789</v>
      </c>
      <c r="F39" s="0" t="s">
        <v>2721</v>
      </c>
      <c r="G39" s="0" t="s">
        <v>1616</v>
      </c>
    </row>
    <row customHeight="1" ht="11.25">
      <c r="A40" s="429" t="s">
        <v>16</v>
      </c>
      <c r="B40" s="0" t="s">
        <v>2788</v>
      </c>
      <c r="C40" s="0" t="s">
        <v>2789</v>
      </c>
      <c r="D40" s="0" t="s">
        <v>2796</v>
      </c>
      <c r="E40" s="0" t="s">
        <v>2797</v>
      </c>
      <c r="F40" s="0" t="s">
        <v>2727</v>
      </c>
      <c r="G40" s="0" t="s">
        <v>1621</v>
      </c>
    </row>
    <row customHeight="1" ht="11.25">
      <c r="A41" s="429" t="s">
        <v>16</v>
      </c>
      <c r="B41" s="0" t="s">
        <v>2788</v>
      </c>
      <c r="C41" s="0" t="s">
        <v>2789</v>
      </c>
      <c r="D41" s="0" t="s">
        <v>2798</v>
      </c>
      <c r="E41" s="0" t="s">
        <v>2799</v>
      </c>
      <c r="F41" s="0" t="s">
        <v>2724</v>
      </c>
      <c r="G41" s="0" t="s">
        <v>1625</v>
      </c>
    </row>
    <row customHeight="1" ht="11.25">
      <c r="A42" s="429" t="s">
        <v>16</v>
      </c>
      <c r="B42" s="0" t="s">
        <v>2800</v>
      </c>
      <c r="C42" s="0" t="s">
        <v>2801</v>
      </c>
      <c r="D42" s="0" t="s">
        <v>2802</v>
      </c>
      <c r="E42" s="0" t="s">
        <v>2803</v>
      </c>
      <c r="F42" s="0" t="s">
        <v>2727</v>
      </c>
      <c r="G42" s="0" t="s">
        <v>1628</v>
      </c>
    </row>
    <row customHeight="1" ht="11.25">
      <c r="A43" s="429" t="s">
        <v>16</v>
      </c>
      <c r="B43" s="0" t="s">
        <v>2800</v>
      </c>
      <c r="C43" s="0" t="s">
        <v>2801</v>
      </c>
      <c r="D43" s="0" t="s">
        <v>2800</v>
      </c>
      <c r="E43" s="0" t="s">
        <v>2801</v>
      </c>
      <c r="F43" s="0" t="s">
        <v>2721</v>
      </c>
      <c r="G43" s="0" t="s">
        <v>1635</v>
      </c>
    </row>
    <row customHeight="1" ht="11.25">
      <c r="A44" s="429" t="s">
        <v>16</v>
      </c>
      <c r="B44" s="0" t="s">
        <v>2800</v>
      </c>
      <c r="C44" s="0" t="s">
        <v>2801</v>
      </c>
      <c r="D44" s="0" t="s">
        <v>2804</v>
      </c>
      <c r="E44" s="0" t="s">
        <v>2805</v>
      </c>
      <c r="F44" s="0" t="s">
        <v>2724</v>
      </c>
      <c r="G44" s="0" t="s">
        <v>1644</v>
      </c>
    </row>
    <row customHeight="1" ht="11.25">
      <c r="A45" s="429" t="s">
        <v>16</v>
      </c>
      <c r="B45" s="0" t="s">
        <v>2800</v>
      </c>
      <c r="C45" s="0" t="s">
        <v>2801</v>
      </c>
      <c r="D45" s="0" t="s">
        <v>2806</v>
      </c>
      <c r="E45" s="0" t="s">
        <v>2807</v>
      </c>
      <c r="F45" s="0" t="s">
        <v>2724</v>
      </c>
      <c r="G45" s="0" t="s">
        <v>1649</v>
      </c>
    </row>
    <row customHeight="1" ht="11.25">
      <c r="A46" s="429" t="s">
        <v>16</v>
      </c>
      <c r="B46" s="0" t="s">
        <v>2800</v>
      </c>
      <c r="C46" s="0" t="s">
        <v>2801</v>
      </c>
      <c r="D46" s="0" t="s">
        <v>2808</v>
      </c>
      <c r="E46" s="0" t="s">
        <v>2809</v>
      </c>
      <c r="F46" s="0" t="s">
        <v>2724</v>
      </c>
      <c r="G46" s="0" t="s">
        <v>1652</v>
      </c>
    </row>
    <row customHeight="1" ht="11.25">
      <c r="A47" s="429" t="s">
        <v>16</v>
      </c>
      <c r="B47" s="0" t="s">
        <v>2810</v>
      </c>
      <c r="C47" s="0" t="s">
        <v>2811</v>
      </c>
      <c r="D47" s="0" t="s">
        <v>2810</v>
      </c>
      <c r="E47" s="0" t="s">
        <v>2811</v>
      </c>
      <c r="F47" s="0" t="s">
        <v>2779</v>
      </c>
      <c r="G47" s="0" t="s">
        <v>1658</v>
      </c>
    </row>
    <row customHeight="1" ht="11.25">
      <c r="A48" s="429" t="s">
        <v>16</v>
      </c>
      <c r="B48" s="0" t="s">
        <v>2812</v>
      </c>
      <c r="C48" s="0" t="s">
        <v>2813</v>
      </c>
      <c r="D48" s="0" t="s">
        <v>2812</v>
      </c>
      <c r="E48" s="0" t="s">
        <v>2813</v>
      </c>
      <c r="F48" s="0" t="s">
        <v>2779</v>
      </c>
      <c r="G48" s="0" t="s">
        <v>1663</v>
      </c>
    </row>
    <row customHeight="1" ht="11.25">
      <c r="A49" s="429" t="s">
        <v>16</v>
      </c>
      <c r="B49" s="0" t="s">
        <v>2814</v>
      </c>
      <c r="C49" s="0" t="s">
        <v>2815</v>
      </c>
      <c r="D49" s="0" t="s">
        <v>2816</v>
      </c>
      <c r="E49" s="0" t="s">
        <v>2817</v>
      </c>
      <c r="F49" s="0" t="s">
        <v>2724</v>
      </c>
      <c r="G49" s="0" t="s">
        <v>1665</v>
      </c>
    </row>
    <row customHeight="1" ht="11.25">
      <c r="A50" s="429" t="s">
        <v>16</v>
      </c>
      <c r="B50" s="0" t="s">
        <v>2814</v>
      </c>
      <c r="C50" s="0" t="s">
        <v>2815</v>
      </c>
      <c r="D50" s="0" t="s">
        <v>2818</v>
      </c>
      <c r="E50" s="0" t="s">
        <v>2819</v>
      </c>
      <c r="F50" s="0" t="s">
        <v>2724</v>
      </c>
      <c r="G50" s="0" t="s">
        <v>1669</v>
      </c>
    </row>
    <row customHeight="1" ht="11.25">
      <c r="A51" s="429" t="s">
        <v>16</v>
      </c>
      <c r="B51" s="0" t="s">
        <v>2814</v>
      </c>
      <c r="C51" s="0" t="s">
        <v>2815</v>
      </c>
      <c r="D51" s="0" t="s">
        <v>2820</v>
      </c>
      <c r="E51" s="0" t="s">
        <v>2821</v>
      </c>
      <c r="F51" s="0" t="s">
        <v>2748</v>
      </c>
      <c r="G51" s="0" t="s">
        <v>1674</v>
      </c>
    </row>
    <row customHeight="1" ht="11.25">
      <c r="A52" s="429" t="s">
        <v>16</v>
      </c>
      <c r="B52" s="0" t="s">
        <v>2814</v>
      </c>
      <c r="C52" s="0" t="s">
        <v>2815</v>
      </c>
      <c r="D52" s="0" t="s">
        <v>2814</v>
      </c>
      <c r="E52" s="0" t="s">
        <v>2815</v>
      </c>
      <c r="F52" s="0" t="s">
        <v>2721</v>
      </c>
      <c r="G52" s="0" t="s">
        <v>1678</v>
      </c>
    </row>
    <row customHeight="1" ht="11.25">
      <c r="A53" s="429" t="s">
        <v>16</v>
      </c>
      <c r="B53" s="0" t="s">
        <v>2814</v>
      </c>
      <c r="C53" s="0" t="s">
        <v>2815</v>
      </c>
      <c r="D53" s="0" t="s">
        <v>2822</v>
      </c>
      <c r="E53" s="0" t="s">
        <v>2823</v>
      </c>
      <c r="F53" s="0" t="s">
        <v>2724</v>
      </c>
      <c r="G53" s="0" t="s">
        <v>1680</v>
      </c>
    </row>
    <row customHeight="1" ht="11.25">
      <c r="A54" s="429" t="s">
        <v>16</v>
      </c>
      <c r="B54" s="0" t="s">
        <v>2814</v>
      </c>
      <c r="C54" s="0" t="s">
        <v>2815</v>
      </c>
      <c r="D54" s="0" t="s">
        <v>2824</v>
      </c>
      <c r="E54" s="0" t="s">
        <v>2825</v>
      </c>
      <c r="F54" s="0" t="s">
        <v>2724</v>
      </c>
      <c r="G54" s="0" t="s">
        <v>1683</v>
      </c>
    </row>
    <row customHeight="1" ht="11.25">
      <c r="A55" s="429" t="s">
        <v>16</v>
      </c>
      <c r="B55" s="0" t="s">
        <v>2814</v>
      </c>
      <c r="C55" s="0" t="s">
        <v>2815</v>
      </c>
      <c r="D55" s="0" t="s">
        <v>2826</v>
      </c>
      <c r="E55" s="0" t="s">
        <v>2827</v>
      </c>
      <c r="F55" s="0" t="s">
        <v>2724</v>
      </c>
      <c r="G55" s="0" t="s">
        <v>1687</v>
      </c>
    </row>
    <row customHeight="1" ht="11.25">
      <c r="A56" s="429" t="s">
        <v>16</v>
      </c>
      <c r="B56" s="0" t="s">
        <v>2828</v>
      </c>
      <c r="C56" s="0" t="s">
        <v>2829</v>
      </c>
      <c r="D56" s="0" t="s">
        <v>2828</v>
      </c>
      <c r="E56" s="0" t="s">
        <v>2829</v>
      </c>
      <c r="F56" s="0" t="s">
        <v>2779</v>
      </c>
      <c r="G56" s="0" t="s">
        <v>1690</v>
      </c>
    </row>
    <row customHeight="1" ht="11.25">
      <c r="A57" s="429" t="s">
        <v>16</v>
      </c>
      <c r="B57" s="0" t="s">
        <v>2830</v>
      </c>
      <c r="C57" s="0" t="s">
        <v>2831</v>
      </c>
      <c r="D57" s="0" t="s">
        <v>2832</v>
      </c>
      <c r="E57" s="0" t="s">
        <v>2833</v>
      </c>
      <c r="F57" s="0" t="s">
        <v>2724</v>
      </c>
      <c r="G57" s="0" t="s">
        <v>1693</v>
      </c>
    </row>
    <row customHeight="1" ht="11.25">
      <c r="A58" s="429" t="s">
        <v>16</v>
      </c>
      <c r="B58" s="0" t="s">
        <v>2830</v>
      </c>
      <c r="C58" s="0" t="s">
        <v>2831</v>
      </c>
      <c r="D58" s="0" t="s">
        <v>2834</v>
      </c>
      <c r="E58" s="0" t="s">
        <v>2835</v>
      </c>
      <c r="F58" s="0" t="s">
        <v>2724</v>
      </c>
      <c r="G58" s="0" t="s">
        <v>1696</v>
      </c>
    </row>
    <row customHeight="1" ht="11.25">
      <c r="A59" s="429" t="s">
        <v>16</v>
      </c>
      <c r="B59" s="0" t="s">
        <v>2830</v>
      </c>
      <c r="C59" s="0" t="s">
        <v>2831</v>
      </c>
      <c r="D59" s="0" t="s">
        <v>2836</v>
      </c>
      <c r="E59" s="0" t="s">
        <v>2837</v>
      </c>
      <c r="F59" s="0" t="s">
        <v>2748</v>
      </c>
      <c r="G59" s="0" t="s">
        <v>1700</v>
      </c>
    </row>
    <row customHeight="1" ht="11.25">
      <c r="A60" s="429" t="s">
        <v>16</v>
      </c>
      <c r="B60" s="0" t="s">
        <v>2830</v>
      </c>
      <c r="C60" s="0" t="s">
        <v>2831</v>
      </c>
      <c r="D60" s="0" t="s">
        <v>2838</v>
      </c>
      <c r="E60" s="0" t="s">
        <v>2839</v>
      </c>
      <c r="F60" s="0" t="s">
        <v>2724</v>
      </c>
      <c r="G60" s="0" t="s">
        <v>1703</v>
      </c>
    </row>
    <row customHeight="1" ht="11.25">
      <c r="A61" s="429" t="s">
        <v>16</v>
      </c>
      <c r="B61" s="0" t="s">
        <v>2830</v>
      </c>
      <c r="C61" s="0" t="s">
        <v>2831</v>
      </c>
      <c r="D61" s="0" t="s">
        <v>2830</v>
      </c>
      <c r="E61" s="0" t="s">
        <v>2831</v>
      </c>
      <c r="F61" s="0" t="s">
        <v>2721</v>
      </c>
      <c r="G61" s="0" t="s">
        <v>2840</v>
      </c>
    </row>
    <row customHeight="1" ht="11.25">
      <c r="A62" s="429" t="s">
        <v>16</v>
      </c>
      <c r="B62" s="0" t="s">
        <v>2841</v>
      </c>
      <c r="C62" s="0" t="s">
        <v>2842</v>
      </c>
      <c r="D62" s="0" t="s">
        <v>2843</v>
      </c>
      <c r="E62" s="0" t="s">
        <v>2844</v>
      </c>
      <c r="F62" s="0" t="s">
        <v>2724</v>
      </c>
      <c r="G62" s="0" t="s">
        <v>2845</v>
      </c>
    </row>
    <row customHeight="1" ht="11.25">
      <c r="A63" s="429" t="s">
        <v>16</v>
      </c>
      <c r="B63" s="0" t="s">
        <v>2841</v>
      </c>
      <c r="C63" s="0" t="s">
        <v>2842</v>
      </c>
      <c r="D63" s="0" t="s">
        <v>2846</v>
      </c>
      <c r="E63" s="0" t="s">
        <v>2847</v>
      </c>
      <c r="F63" s="0" t="s">
        <v>2724</v>
      </c>
      <c r="G63" s="0" t="s">
        <v>2848</v>
      </c>
    </row>
    <row customHeight="1" ht="11.25">
      <c r="A64" s="429" t="s">
        <v>16</v>
      </c>
      <c r="B64" s="0" t="s">
        <v>2841</v>
      </c>
      <c r="C64" s="0" t="s">
        <v>2842</v>
      </c>
      <c r="D64" s="0" t="s">
        <v>2849</v>
      </c>
      <c r="E64" s="0" t="s">
        <v>2850</v>
      </c>
      <c r="F64" s="0" t="s">
        <v>2724</v>
      </c>
      <c r="G64" s="0" t="s">
        <v>2851</v>
      </c>
    </row>
    <row customHeight="1" ht="11.25">
      <c r="A65" s="429" t="s">
        <v>16</v>
      </c>
      <c r="B65" s="0" t="s">
        <v>2841</v>
      </c>
      <c r="C65" s="0" t="s">
        <v>2842</v>
      </c>
      <c r="D65" s="0" t="s">
        <v>2852</v>
      </c>
      <c r="E65" s="0" t="s">
        <v>2853</v>
      </c>
      <c r="F65" s="0" t="s">
        <v>2748</v>
      </c>
      <c r="G65" s="0" t="s">
        <v>2854</v>
      </c>
    </row>
    <row customHeight="1" ht="11.25">
      <c r="A66" s="429" t="s">
        <v>16</v>
      </c>
      <c r="B66" s="0" t="s">
        <v>2841</v>
      </c>
      <c r="C66" s="0" t="s">
        <v>2842</v>
      </c>
      <c r="D66" s="0" t="s">
        <v>2841</v>
      </c>
      <c r="E66" s="0" t="s">
        <v>2842</v>
      </c>
      <c r="F66" s="0" t="s">
        <v>2721</v>
      </c>
      <c r="G66" s="0" t="s">
        <v>2855</v>
      </c>
    </row>
    <row customHeight="1" ht="11.25">
      <c r="A67" s="429" t="s">
        <v>16</v>
      </c>
      <c r="B67" s="0" t="s">
        <v>2841</v>
      </c>
      <c r="C67" s="0" t="s">
        <v>2842</v>
      </c>
      <c r="D67" s="0" t="s">
        <v>2856</v>
      </c>
      <c r="E67" s="0" t="s">
        <v>2857</v>
      </c>
      <c r="F67" s="0" t="s">
        <v>2724</v>
      </c>
      <c r="G67" s="0" t="s">
        <v>2021</v>
      </c>
    </row>
    <row customHeight="1" ht="11.25">
      <c r="A68" s="429" t="s">
        <v>16</v>
      </c>
      <c r="B68" s="0" t="s">
        <v>2858</v>
      </c>
      <c r="C68" s="0" t="s">
        <v>2859</v>
      </c>
      <c r="D68" s="0" t="s">
        <v>2858</v>
      </c>
      <c r="E68" s="0" t="s">
        <v>2859</v>
      </c>
      <c r="F68" s="0" t="s">
        <v>2779</v>
      </c>
      <c r="G68" s="0" t="s">
        <v>2860</v>
      </c>
    </row>
    <row customHeight="1" ht="11.25">
      <c r="A69" s="429" t="s">
        <v>16</v>
      </c>
      <c r="B69" s="0" t="s">
        <v>2861</v>
      </c>
      <c r="C69" s="0" t="s">
        <v>2862</v>
      </c>
      <c r="D69" s="0" t="s">
        <v>2863</v>
      </c>
      <c r="E69" s="0" t="s">
        <v>2864</v>
      </c>
      <c r="F69" s="0" t="s">
        <v>2724</v>
      </c>
      <c r="G69" s="0" t="s">
        <v>2224</v>
      </c>
    </row>
    <row customHeight="1" ht="11.25">
      <c r="A70" s="429" t="s">
        <v>16</v>
      </c>
      <c r="B70" s="0" t="s">
        <v>2861</v>
      </c>
      <c r="C70" s="0" t="s">
        <v>2862</v>
      </c>
      <c r="D70" s="0" t="s">
        <v>2865</v>
      </c>
      <c r="E70" s="0" t="s">
        <v>2866</v>
      </c>
      <c r="F70" s="0" t="s">
        <v>2724</v>
      </c>
      <c r="G70" s="0" t="s">
        <v>2867</v>
      </c>
    </row>
    <row customHeight="1" ht="11.25">
      <c r="A71" s="429" t="s">
        <v>16</v>
      </c>
      <c r="B71" s="0" t="s">
        <v>2861</v>
      </c>
      <c r="C71" s="0" t="s">
        <v>2862</v>
      </c>
      <c r="D71" s="0" t="s">
        <v>2868</v>
      </c>
      <c r="E71" s="0" t="s">
        <v>2869</v>
      </c>
      <c r="F71" s="0" t="s">
        <v>2724</v>
      </c>
      <c r="G71" s="0" t="s">
        <v>2870</v>
      </c>
    </row>
    <row customHeight="1" ht="11.25">
      <c r="A72" s="429" t="s">
        <v>16</v>
      </c>
      <c r="B72" s="0" t="s">
        <v>2861</v>
      </c>
      <c r="C72" s="0" t="s">
        <v>2862</v>
      </c>
      <c r="D72" s="0" t="s">
        <v>2861</v>
      </c>
      <c r="E72" s="0" t="s">
        <v>2862</v>
      </c>
      <c r="F72" s="0" t="s">
        <v>2721</v>
      </c>
      <c r="G72" s="0" t="s">
        <v>2871</v>
      </c>
    </row>
    <row customHeight="1" ht="11.25">
      <c r="A73" s="429" t="s">
        <v>16</v>
      </c>
      <c r="B73" s="0" t="s">
        <v>2861</v>
      </c>
      <c r="C73" s="0" t="s">
        <v>2862</v>
      </c>
      <c r="D73" s="0" t="s">
        <v>2872</v>
      </c>
      <c r="E73" s="0" t="s">
        <v>2873</v>
      </c>
      <c r="F73" s="0" t="s">
        <v>2748</v>
      </c>
      <c r="G73" s="0" t="s">
        <v>2874</v>
      </c>
    </row>
    <row customHeight="1" ht="11.25">
      <c r="A74" s="429" t="s">
        <v>16</v>
      </c>
      <c r="B74" s="0" t="s">
        <v>2861</v>
      </c>
      <c r="C74" s="0" t="s">
        <v>2862</v>
      </c>
      <c r="D74" s="0" t="s">
        <v>2856</v>
      </c>
      <c r="E74" s="0" t="s">
        <v>2875</v>
      </c>
      <c r="F74" s="0" t="s">
        <v>2724</v>
      </c>
      <c r="G74" s="0" t="s">
        <v>2876</v>
      </c>
    </row>
    <row customHeight="1" ht="11.25">
      <c r="A75" s="429" t="s">
        <v>16</v>
      </c>
      <c r="B75" s="0" t="s">
        <v>2877</v>
      </c>
      <c r="C75" s="0" t="s">
        <v>2878</v>
      </c>
      <c r="D75" s="0" t="s">
        <v>2879</v>
      </c>
      <c r="E75" s="0" t="s">
        <v>2880</v>
      </c>
      <c r="F75" s="0" t="s">
        <v>2724</v>
      </c>
      <c r="G75" s="0" t="s">
        <v>2881</v>
      </c>
    </row>
    <row customHeight="1" ht="11.25">
      <c r="A76" s="429" t="s">
        <v>16</v>
      </c>
      <c r="B76" s="0" t="s">
        <v>2877</v>
      </c>
      <c r="C76" s="0" t="s">
        <v>2878</v>
      </c>
      <c r="D76" s="0" t="s">
        <v>2882</v>
      </c>
      <c r="E76" s="0" t="s">
        <v>2883</v>
      </c>
      <c r="F76" s="0" t="s">
        <v>2724</v>
      </c>
      <c r="G76" s="0" t="s">
        <v>2884</v>
      </c>
    </row>
    <row customHeight="1" ht="11.25">
      <c r="A77" s="429" t="s">
        <v>16</v>
      </c>
      <c r="B77" s="0" t="s">
        <v>2877</v>
      </c>
      <c r="C77" s="0" t="s">
        <v>2878</v>
      </c>
      <c r="D77" s="0" t="s">
        <v>2885</v>
      </c>
      <c r="E77" s="0" t="s">
        <v>2886</v>
      </c>
      <c r="F77" s="0" t="s">
        <v>2724</v>
      </c>
      <c r="G77" s="0" t="s">
        <v>2887</v>
      </c>
    </row>
    <row customHeight="1" ht="11.25">
      <c r="A78" s="429" t="s">
        <v>16</v>
      </c>
      <c r="B78" s="0" t="s">
        <v>2877</v>
      </c>
      <c r="C78" s="0" t="s">
        <v>2878</v>
      </c>
      <c r="D78" s="0" t="s">
        <v>2888</v>
      </c>
      <c r="E78" s="0" t="s">
        <v>2889</v>
      </c>
      <c r="F78" s="0" t="s">
        <v>2748</v>
      </c>
      <c r="G78" s="0" t="s">
        <v>2890</v>
      </c>
    </row>
    <row customHeight="1" ht="11.25">
      <c r="A79" s="429" t="s">
        <v>16</v>
      </c>
      <c r="B79" s="0" t="s">
        <v>2877</v>
      </c>
      <c r="C79" s="0" t="s">
        <v>2878</v>
      </c>
      <c r="D79" s="0" t="s">
        <v>2891</v>
      </c>
      <c r="E79" s="0" t="s">
        <v>2892</v>
      </c>
      <c r="F79" s="0" t="s">
        <v>2724</v>
      </c>
      <c r="G79" s="0" t="s">
        <v>2893</v>
      </c>
    </row>
    <row customHeight="1" ht="11.25">
      <c r="A80" s="429" t="s">
        <v>16</v>
      </c>
      <c r="B80" s="0" t="s">
        <v>2877</v>
      </c>
      <c r="C80" s="0" t="s">
        <v>2878</v>
      </c>
      <c r="D80" s="0" t="s">
        <v>2877</v>
      </c>
      <c r="E80" s="0" t="s">
        <v>2878</v>
      </c>
      <c r="F80" s="0" t="s">
        <v>2721</v>
      </c>
      <c r="G80" s="0" t="s">
        <v>2894</v>
      </c>
    </row>
    <row customHeight="1" ht="11.25">
      <c r="A81" s="429" t="s">
        <v>16</v>
      </c>
      <c r="B81" s="0" t="s">
        <v>2895</v>
      </c>
      <c r="C81" s="0" t="s">
        <v>2896</v>
      </c>
      <c r="D81" s="0" t="s">
        <v>2897</v>
      </c>
      <c r="E81" s="0" t="s">
        <v>2898</v>
      </c>
      <c r="F81" s="0" t="s">
        <v>2724</v>
      </c>
      <c r="G81" s="0" t="s">
        <v>2899</v>
      </c>
    </row>
    <row customHeight="1" ht="11.25">
      <c r="A82" s="429" t="s">
        <v>16</v>
      </c>
      <c r="B82" s="0" t="s">
        <v>2895</v>
      </c>
      <c r="C82" s="0" t="s">
        <v>2896</v>
      </c>
      <c r="D82" s="0" t="s">
        <v>2900</v>
      </c>
      <c r="E82" s="0" t="s">
        <v>2901</v>
      </c>
      <c r="F82" s="0" t="s">
        <v>2724</v>
      </c>
      <c r="G82" s="0" t="s">
        <v>2902</v>
      </c>
    </row>
    <row customHeight="1" ht="11.25">
      <c r="A83" s="429" t="s">
        <v>16</v>
      </c>
      <c r="B83" s="0" t="s">
        <v>2895</v>
      </c>
      <c r="C83" s="0" t="s">
        <v>2896</v>
      </c>
      <c r="D83" s="0" t="s">
        <v>2903</v>
      </c>
      <c r="E83" s="0" t="s">
        <v>2904</v>
      </c>
      <c r="F83" s="0" t="s">
        <v>2727</v>
      </c>
      <c r="G83" s="0" t="s">
        <v>2905</v>
      </c>
    </row>
    <row customHeight="1" ht="11.25">
      <c r="A84" s="429" t="s">
        <v>16</v>
      </c>
      <c r="B84" s="0" t="s">
        <v>2895</v>
      </c>
      <c r="C84" s="0" t="s">
        <v>2896</v>
      </c>
      <c r="D84" s="0" t="s">
        <v>2906</v>
      </c>
      <c r="E84" s="0" t="s">
        <v>2907</v>
      </c>
      <c r="F84" s="0" t="s">
        <v>2724</v>
      </c>
      <c r="G84" s="0" t="s">
        <v>2908</v>
      </c>
    </row>
    <row customHeight="1" ht="11.25">
      <c r="A85" s="429" t="s">
        <v>16</v>
      </c>
      <c r="B85" s="0" t="s">
        <v>2895</v>
      </c>
      <c r="C85" s="0" t="s">
        <v>2896</v>
      </c>
      <c r="D85" s="0" t="s">
        <v>2895</v>
      </c>
      <c r="E85" s="0" t="s">
        <v>2896</v>
      </c>
      <c r="F85" s="0" t="s">
        <v>2721</v>
      </c>
      <c r="G85" s="0" t="s">
        <v>2909</v>
      </c>
    </row>
    <row customHeight="1" ht="11.25">
      <c r="A86" s="429" t="s">
        <v>16</v>
      </c>
      <c r="B86" s="0" t="s">
        <v>2895</v>
      </c>
      <c r="C86" s="0" t="s">
        <v>2896</v>
      </c>
      <c r="D86" s="0" t="s">
        <v>2910</v>
      </c>
      <c r="E86" s="0" t="s">
        <v>2911</v>
      </c>
      <c r="F86" s="0" t="s">
        <v>2724</v>
      </c>
      <c r="G86" s="0" t="s">
        <v>2912</v>
      </c>
    </row>
    <row customHeight="1" ht="11.25">
      <c r="A87" s="429" t="s">
        <v>16</v>
      </c>
      <c r="B87" s="0" t="s">
        <v>2913</v>
      </c>
      <c r="C87" s="0" t="s">
        <v>2914</v>
      </c>
      <c r="D87" s="0" t="s">
        <v>2913</v>
      </c>
      <c r="E87" s="0" t="s">
        <v>2914</v>
      </c>
      <c r="F87" s="0" t="s">
        <v>2779</v>
      </c>
      <c r="G87" s="0" t="s">
        <v>2915</v>
      </c>
    </row>
    <row customHeight="1" ht="11.25">
      <c r="A88" s="429" t="s">
        <v>16</v>
      </c>
      <c r="B88" s="0" t="s">
        <v>2916</v>
      </c>
      <c r="C88" s="0" t="s">
        <v>2917</v>
      </c>
      <c r="D88" s="0" t="s">
        <v>2918</v>
      </c>
      <c r="E88" s="0" t="s">
        <v>2919</v>
      </c>
      <c r="F88" s="0" t="s">
        <v>2724</v>
      </c>
      <c r="G88" s="0" t="s">
        <v>2920</v>
      </c>
    </row>
    <row customHeight="1" ht="11.25">
      <c r="A89" s="429" t="s">
        <v>16</v>
      </c>
      <c r="B89" s="0" t="s">
        <v>2916</v>
      </c>
      <c r="C89" s="0" t="s">
        <v>2917</v>
      </c>
      <c r="D89" s="0" t="s">
        <v>2921</v>
      </c>
      <c r="E89" s="0" t="s">
        <v>2922</v>
      </c>
      <c r="F89" s="0" t="s">
        <v>2724</v>
      </c>
      <c r="G89" s="0" t="s">
        <v>2923</v>
      </c>
    </row>
    <row customHeight="1" ht="11.25">
      <c r="A90" s="429" t="s">
        <v>16</v>
      </c>
      <c r="B90" s="0" t="s">
        <v>2916</v>
      </c>
      <c r="C90" s="0" t="s">
        <v>2917</v>
      </c>
      <c r="D90" s="0" t="s">
        <v>2924</v>
      </c>
      <c r="E90" s="0" t="s">
        <v>2925</v>
      </c>
      <c r="F90" s="0" t="s">
        <v>2724</v>
      </c>
      <c r="G90" s="0" t="s">
        <v>2926</v>
      </c>
    </row>
    <row customHeight="1" ht="11.25">
      <c r="A91" s="429" t="s">
        <v>16</v>
      </c>
      <c r="B91" s="0" t="s">
        <v>2916</v>
      </c>
      <c r="C91" s="0" t="s">
        <v>2917</v>
      </c>
      <c r="D91" s="0" t="s">
        <v>2916</v>
      </c>
      <c r="E91" s="0" t="s">
        <v>2917</v>
      </c>
      <c r="F91" s="0" t="s">
        <v>2721</v>
      </c>
      <c r="G91" s="0" t="s">
        <v>2927</v>
      </c>
    </row>
    <row customHeight="1" ht="11.25">
      <c r="A92" s="429" t="s">
        <v>16</v>
      </c>
      <c r="B92" s="0" t="s">
        <v>2916</v>
      </c>
      <c r="C92" s="0" t="s">
        <v>2917</v>
      </c>
      <c r="D92" s="0" t="s">
        <v>2928</v>
      </c>
      <c r="E92" s="0" t="s">
        <v>2929</v>
      </c>
      <c r="F92" s="0" t="s">
        <v>2748</v>
      </c>
      <c r="G92" s="0" t="s">
        <v>2930</v>
      </c>
    </row>
    <row customHeight="1" ht="11.25">
      <c r="A93" s="429" t="s">
        <v>16</v>
      </c>
      <c r="B93" s="0" t="s">
        <v>2931</v>
      </c>
      <c r="C93" s="0" t="s">
        <v>2932</v>
      </c>
      <c r="D93" s="0" t="s">
        <v>2933</v>
      </c>
      <c r="E93" s="0" t="s">
        <v>2934</v>
      </c>
      <c r="F93" s="0" t="s">
        <v>2727</v>
      </c>
      <c r="G93" s="0" t="s">
        <v>2935</v>
      </c>
    </row>
    <row customHeight="1" ht="11.25">
      <c r="A94" s="429" t="s">
        <v>16</v>
      </c>
      <c r="B94" s="0" t="s">
        <v>2931</v>
      </c>
      <c r="C94" s="0" t="s">
        <v>2932</v>
      </c>
      <c r="D94" s="0" t="s">
        <v>2936</v>
      </c>
      <c r="E94" s="0" t="s">
        <v>2937</v>
      </c>
      <c r="F94" s="0" t="s">
        <v>2724</v>
      </c>
      <c r="G94" s="0" t="s">
        <v>2938</v>
      </c>
    </row>
    <row customHeight="1" ht="11.25">
      <c r="A95" s="429" t="s">
        <v>16</v>
      </c>
      <c r="B95" s="0" t="s">
        <v>2931</v>
      </c>
      <c r="C95" s="0" t="s">
        <v>2932</v>
      </c>
      <c r="D95" s="0" t="s">
        <v>2939</v>
      </c>
      <c r="E95" s="0" t="s">
        <v>2940</v>
      </c>
      <c r="F95" s="0" t="s">
        <v>2727</v>
      </c>
      <c r="G95" s="0" t="s">
        <v>2941</v>
      </c>
    </row>
    <row customHeight="1" ht="11.25">
      <c r="A96" s="429" t="s">
        <v>16</v>
      </c>
      <c r="B96" s="0" t="s">
        <v>2931</v>
      </c>
      <c r="C96" s="0" t="s">
        <v>2932</v>
      </c>
      <c r="D96" s="0" t="s">
        <v>2931</v>
      </c>
      <c r="E96" s="0" t="s">
        <v>2932</v>
      </c>
      <c r="F96" s="0" t="s">
        <v>2721</v>
      </c>
      <c r="G96" s="0" t="s">
        <v>2942</v>
      </c>
    </row>
    <row customHeight="1" ht="11.25">
      <c r="A97" s="429" t="s">
        <v>16</v>
      </c>
      <c r="B97" s="0" t="s">
        <v>2943</v>
      </c>
      <c r="C97" s="0" t="s">
        <v>2944</v>
      </c>
      <c r="D97" s="0" t="s">
        <v>2945</v>
      </c>
      <c r="E97" s="0" t="s">
        <v>2946</v>
      </c>
      <c r="F97" s="0" t="s">
        <v>2724</v>
      </c>
      <c r="G97" s="0" t="s">
        <v>2947</v>
      </c>
    </row>
    <row customHeight="1" ht="11.25">
      <c r="A98" s="429" t="s">
        <v>16</v>
      </c>
      <c r="B98" s="0" t="s">
        <v>2943</v>
      </c>
      <c r="C98" s="0" t="s">
        <v>2944</v>
      </c>
      <c r="D98" s="0" t="s">
        <v>2948</v>
      </c>
      <c r="E98" s="0" t="s">
        <v>2949</v>
      </c>
      <c r="F98" s="0" t="s">
        <v>2724</v>
      </c>
      <c r="G98" s="0" t="s">
        <v>2950</v>
      </c>
    </row>
    <row customHeight="1" ht="11.25">
      <c r="A99" s="429" t="s">
        <v>16</v>
      </c>
      <c r="B99" s="0" t="s">
        <v>2943</v>
      </c>
      <c r="C99" s="0" t="s">
        <v>2944</v>
      </c>
      <c r="D99" s="0" t="s">
        <v>2951</v>
      </c>
      <c r="E99" s="0" t="s">
        <v>2952</v>
      </c>
      <c r="F99" s="0" t="s">
        <v>2748</v>
      </c>
      <c r="G99" s="0" t="s">
        <v>2953</v>
      </c>
    </row>
    <row customHeight="1" ht="11.25">
      <c r="A100" s="429" t="s">
        <v>16</v>
      </c>
      <c r="B100" s="0" t="s">
        <v>2943</v>
      </c>
      <c r="C100" s="0" t="s">
        <v>2944</v>
      </c>
      <c r="D100" s="0" t="s">
        <v>2943</v>
      </c>
      <c r="E100" s="0" t="s">
        <v>2944</v>
      </c>
      <c r="F100" s="0" t="s">
        <v>2721</v>
      </c>
      <c r="G100" s="0" t="s">
        <v>2954</v>
      </c>
    </row>
    <row customHeight="1" ht="11.25">
      <c r="A101" s="429" t="s">
        <v>16</v>
      </c>
      <c r="B101" s="0" t="s">
        <v>2943</v>
      </c>
      <c r="C101" s="0" t="s">
        <v>2944</v>
      </c>
      <c r="D101" s="0" t="s">
        <v>2955</v>
      </c>
      <c r="E101" s="0" t="s">
        <v>2956</v>
      </c>
      <c r="F101" s="0" t="s">
        <v>2724</v>
      </c>
      <c r="G101" s="0" t="s">
        <v>2957</v>
      </c>
    </row>
    <row customHeight="1" ht="11.25">
      <c r="A102" s="429" t="s">
        <v>16</v>
      </c>
      <c r="B102" s="0" t="s">
        <v>2958</v>
      </c>
      <c r="C102" s="0" t="s">
        <v>2959</v>
      </c>
      <c r="D102" s="0" t="s">
        <v>2960</v>
      </c>
      <c r="E102" s="0" t="s">
        <v>2961</v>
      </c>
      <c r="F102" s="0" t="s">
        <v>2724</v>
      </c>
      <c r="G102" s="0" t="s">
        <v>2962</v>
      </c>
    </row>
    <row customHeight="1" ht="11.25">
      <c r="A103" s="429" t="s">
        <v>16</v>
      </c>
      <c r="B103" s="0" t="s">
        <v>2958</v>
      </c>
      <c r="C103" s="0" t="s">
        <v>2959</v>
      </c>
      <c r="D103" s="0" t="s">
        <v>2963</v>
      </c>
      <c r="E103" s="0" t="s">
        <v>2964</v>
      </c>
      <c r="F103" s="0" t="s">
        <v>2724</v>
      </c>
      <c r="G103" s="0" t="s">
        <v>2965</v>
      </c>
    </row>
    <row customHeight="1" ht="11.25">
      <c r="A104" s="429" t="s">
        <v>16</v>
      </c>
      <c r="B104" s="0" t="s">
        <v>2958</v>
      </c>
      <c r="C104" s="0" t="s">
        <v>2959</v>
      </c>
      <c r="D104" s="0" t="s">
        <v>2966</v>
      </c>
      <c r="E104" s="0" t="s">
        <v>2967</v>
      </c>
      <c r="F104" s="0" t="s">
        <v>2724</v>
      </c>
      <c r="G104" s="0" t="s">
        <v>2968</v>
      </c>
    </row>
    <row customHeight="1" ht="11.25">
      <c r="A105" s="429" t="s">
        <v>16</v>
      </c>
      <c r="B105" s="0" t="s">
        <v>2958</v>
      </c>
      <c r="C105" s="0" t="s">
        <v>2959</v>
      </c>
      <c r="D105" s="0" t="s">
        <v>2969</v>
      </c>
      <c r="E105" s="0" t="s">
        <v>2970</v>
      </c>
      <c r="F105" s="0" t="s">
        <v>2724</v>
      </c>
      <c r="G105" s="0" t="s">
        <v>2971</v>
      </c>
    </row>
    <row customHeight="1" ht="11.25">
      <c r="A106" s="429" t="s">
        <v>16</v>
      </c>
      <c r="B106" s="0" t="s">
        <v>2958</v>
      </c>
      <c r="C106" s="0" t="s">
        <v>2959</v>
      </c>
      <c r="D106" s="0" t="s">
        <v>2972</v>
      </c>
      <c r="E106" s="0" t="s">
        <v>2973</v>
      </c>
      <c r="F106" s="0" t="s">
        <v>2724</v>
      </c>
      <c r="G106" s="0" t="s">
        <v>2974</v>
      </c>
    </row>
    <row customHeight="1" ht="11.25">
      <c r="A107" s="429" t="s">
        <v>16</v>
      </c>
      <c r="B107" s="0" t="s">
        <v>2958</v>
      </c>
      <c r="C107" s="0" t="s">
        <v>2959</v>
      </c>
      <c r="D107" s="0" t="s">
        <v>2975</v>
      </c>
      <c r="E107" s="0" t="s">
        <v>2976</v>
      </c>
      <c r="F107" s="0" t="s">
        <v>2977</v>
      </c>
      <c r="G107" s="0" t="s">
        <v>2978</v>
      </c>
    </row>
    <row customHeight="1" ht="11.25">
      <c r="A108" s="429" t="s">
        <v>16</v>
      </c>
      <c r="B108" s="0" t="s">
        <v>2958</v>
      </c>
      <c r="C108" s="0" t="s">
        <v>2959</v>
      </c>
      <c r="D108" s="0" t="s">
        <v>2979</v>
      </c>
      <c r="E108" s="0" t="s">
        <v>2980</v>
      </c>
      <c r="F108" s="0" t="s">
        <v>2724</v>
      </c>
      <c r="G108" s="0" t="s">
        <v>2981</v>
      </c>
    </row>
    <row customHeight="1" ht="11.25">
      <c r="A109" s="429" t="s">
        <v>16</v>
      </c>
      <c r="B109" s="0" t="s">
        <v>2958</v>
      </c>
      <c r="C109" s="0" t="s">
        <v>2959</v>
      </c>
      <c r="D109" s="0" t="s">
        <v>2958</v>
      </c>
      <c r="E109" s="0" t="s">
        <v>2959</v>
      </c>
      <c r="F109" s="0" t="s">
        <v>2721</v>
      </c>
      <c r="G109" s="0" t="s">
        <v>2982</v>
      </c>
    </row>
    <row customHeight="1" ht="11.25">
      <c r="A110" s="429" t="s">
        <v>16</v>
      </c>
      <c r="B110" s="0" t="s">
        <v>2958</v>
      </c>
      <c r="C110" s="0" t="s">
        <v>2959</v>
      </c>
      <c r="D110" s="0" t="s">
        <v>2983</v>
      </c>
      <c r="E110" s="0" t="s">
        <v>2984</v>
      </c>
      <c r="F110" s="0" t="s">
        <v>2724</v>
      </c>
      <c r="G110" s="0" t="s">
        <v>2985</v>
      </c>
    </row>
    <row customHeight="1" ht="11.25">
      <c r="A111" s="429" t="s">
        <v>16</v>
      </c>
      <c r="B111" s="0" t="s">
        <v>2958</v>
      </c>
      <c r="C111" s="0" t="s">
        <v>2959</v>
      </c>
      <c r="D111" s="0" t="s">
        <v>2986</v>
      </c>
      <c r="E111" s="0" t="s">
        <v>2987</v>
      </c>
      <c r="F111" s="0" t="s">
        <v>2724</v>
      </c>
      <c r="G111" s="0" t="s">
        <v>2988</v>
      </c>
    </row>
    <row customHeight="1" ht="11.25">
      <c r="A112" s="429" t="s">
        <v>16</v>
      </c>
      <c r="B112" s="0" t="s">
        <v>2958</v>
      </c>
      <c r="C112" s="0" t="s">
        <v>2959</v>
      </c>
      <c r="D112" s="0" t="s">
        <v>2989</v>
      </c>
      <c r="E112" s="0" t="s">
        <v>2990</v>
      </c>
      <c r="F112" s="0" t="s">
        <v>2724</v>
      </c>
      <c r="G112" s="0" t="s">
        <v>2991</v>
      </c>
    </row>
    <row customHeight="1" ht="11.25">
      <c r="A113" s="429" t="s">
        <v>16</v>
      </c>
      <c r="B113" s="0" t="s">
        <v>2958</v>
      </c>
      <c r="C113" s="0" t="s">
        <v>2959</v>
      </c>
      <c r="D113" s="0" t="s">
        <v>2992</v>
      </c>
      <c r="E113" s="0" t="s">
        <v>2993</v>
      </c>
      <c r="F113" s="0" t="s">
        <v>2724</v>
      </c>
      <c r="G113" s="0" t="s">
        <v>2994</v>
      </c>
    </row>
    <row customHeight="1" ht="11.25">
      <c r="A114" s="429" t="s">
        <v>16</v>
      </c>
      <c r="B114" s="0" t="s">
        <v>2995</v>
      </c>
      <c r="C114" s="0" t="s">
        <v>2996</v>
      </c>
      <c r="D114" s="0" t="s">
        <v>2997</v>
      </c>
      <c r="E114" s="0" t="s">
        <v>2998</v>
      </c>
      <c r="F114" s="0" t="s">
        <v>2724</v>
      </c>
      <c r="G114" s="0" t="s">
        <v>2999</v>
      </c>
    </row>
    <row customHeight="1" ht="11.25">
      <c r="A115" s="429" t="s">
        <v>16</v>
      </c>
      <c r="B115" s="0" t="s">
        <v>2995</v>
      </c>
      <c r="C115" s="0" t="s">
        <v>2996</v>
      </c>
      <c r="D115" s="0" t="s">
        <v>3000</v>
      </c>
      <c r="E115" s="0" t="s">
        <v>3001</v>
      </c>
      <c r="F115" s="0" t="s">
        <v>2724</v>
      </c>
      <c r="G115" s="0" t="s">
        <v>3002</v>
      </c>
    </row>
    <row customHeight="1" ht="11.25">
      <c r="A116" s="429" t="s">
        <v>16</v>
      </c>
      <c r="B116" s="0" t="s">
        <v>2995</v>
      </c>
      <c r="C116" s="0" t="s">
        <v>2996</v>
      </c>
      <c r="D116" s="0" t="s">
        <v>3003</v>
      </c>
      <c r="E116" s="0" t="s">
        <v>3004</v>
      </c>
      <c r="F116" s="0" t="s">
        <v>2724</v>
      </c>
      <c r="G116" s="0" t="s">
        <v>3005</v>
      </c>
    </row>
    <row customHeight="1" ht="11.25">
      <c r="A117" s="429" t="s">
        <v>16</v>
      </c>
      <c r="B117" s="0" t="s">
        <v>2995</v>
      </c>
      <c r="C117" s="0" t="s">
        <v>2996</v>
      </c>
      <c r="D117" s="0" t="s">
        <v>2856</v>
      </c>
      <c r="E117" s="0" t="s">
        <v>3006</v>
      </c>
      <c r="F117" s="0" t="s">
        <v>2724</v>
      </c>
      <c r="G117" s="0" t="s">
        <v>3007</v>
      </c>
    </row>
    <row customHeight="1" ht="11.25">
      <c r="A118" s="429" t="s">
        <v>16</v>
      </c>
      <c r="B118" s="0" t="s">
        <v>2995</v>
      </c>
      <c r="C118" s="0" t="s">
        <v>2996</v>
      </c>
      <c r="D118" s="0" t="s">
        <v>3008</v>
      </c>
      <c r="E118" s="0" t="s">
        <v>3009</v>
      </c>
      <c r="F118" s="0" t="s">
        <v>2748</v>
      </c>
      <c r="G118" s="0" t="s">
        <v>3010</v>
      </c>
    </row>
    <row customHeight="1" ht="11.25">
      <c r="A119" s="429" t="s">
        <v>16</v>
      </c>
      <c r="B119" s="0" t="s">
        <v>2995</v>
      </c>
      <c r="C119" s="0" t="s">
        <v>2996</v>
      </c>
      <c r="D119" s="0" t="s">
        <v>2995</v>
      </c>
      <c r="E119" s="0" t="s">
        <v>2996</v>
      </c>
      <c r="F119" s="0" t="s">
        <v>2721</v>
      </c>
      <c r="G119" s="0" t="s">
        <v>3011</v>
      </c>
    </row>
    <row customHeight="1" ht="11.25">
      <c r="A120" s="429" t="s">
        <v>16</v>
      </c>
      <c r="B120" s="0" t="s">
        <v>2995</v>
      </c>
      <c r="C120" s="0" t="s">
        <v>2996</v>
      </c>
      <c r="D120" s="0" t="s">
        <v>3012</v>
      </c>
      <c r="E120" s="0" t="s">
        <v>3013</v>
      </c>
      <c r="F120" s="0" t="s">
        <v>2724</v>
      </c>
      <c r="G120" s="0" t="s">
        <v>3014</v>
      </c>
    </row>
    <row customHeight="1" ht="11.25">
      <c r="A121" s="429" t="s">
        <v>16</v>
      </c>
      <c r="B121" s="0" t="s">
        <v>3015</v>
      </c>
      <c r="C121" s="0" t="s">
        <v>3016</v>
      </c>
      <c r="D121" s="0" t="s">
        <v>3017</v>
      </c>
      <c r="E121" s="0" t="s">
        <v>3018</v>
      </c>
      <c r="F121" s="0" t="s">
        <v>2724</v>
      </c>
      <c r="G121" s="0" t="s">
        <v>3019</v>
      </c>
    </row>
    <row customHeight="1" ht="11.25">
      <c r="A122" s="429" t="s">
        <v>16</v>
      </c>
      <c r="B122" s="0" t="s">
        <v>3015</v>
      </c>
      <c r="C122" s="0" t="s">
        <v>3016</v>
      </c>
      <c r="D122" s="0" t="s">
        <v>3015</v>
      </c>
      <c r="E122" s="0" t="s">
        <v>3016</v>
      </c>
      <c r="F122" s="0" t="s">
        <v>2721</v>
      </c>
      <c r="G122" s="0" t="s">
        <v>3020</v>
      </c>
    </row>
    <row customHeight="1" ht="11.25">
      <c r="A123" s="429" t="s">
        <v>16</v>
      </c>
      <c r="B123" s="0" t="s">
        <v>3015</v>
      </c>
      <c r="C123" s="0" t="s">
        <v>3016</v>
      </c>
      <c r="D123" s="0" t="s">
        <v>3021</v>
      </c>
      <c r="E123" s="0" t="s">
        <v>3022</v>
      </c>
      <c r="F123" s="0" t="s">
        <v>2727</v>
      </c>
      <c r="G123" s="0" t="s">
        <v>3023</v>
      </c>
    </row>
    <row customHeight="1" ht="11.25">
      <c r="A124" s="429" t="s">
        <v>16</v>
      </c>
      <c r="B124" s="0" t="s">
        <v>3024</v>
      </c>
      <c r="C124" s="0" t="s">
        <v>3025</v>
      </c>
      <c r="D124" s="0" t="s">
        <v>3024</v>
      </c>
      <c r="E124" s="0" t="s">
        <v>3025</v>
      </c>
      <c r="F124" s="0" t="s">
        <v>2779</v>
      </c>
      <c r="G124" s="0" t="s">
        <v>3026</v>
      </c>
    </row>
    <row customHeight="1" ht="11.25">
      <c r="A125" s="429" t="s">
        <v>16</v>
      </c>
      <c r="B125" s="0" t="s">
        <v>3027</v>
      </c>
      <c r="C125" s="0" t="s">
        <v>3028</v>
      </c>
      <c r="D125" s="0" t="s">
        <v>3029</v>
      </c>
      <c r="E125" s="0" t="s">
        <v>3030</v>
      </c>
      <c r="F125" s="0" t="s">
        <v>2724</v>
      </c>
      <c r="G125" s="0" t="s">
        <v>3031</v>
      </c>
    </row>
    <row customHeight="1" ht="11.25">
      <c r="A126" s="429" t="s">
        <v>16</v>
      </c>
      <c r="B126" s="0" t="s">
        <v>3027</v>
      </c>
      <c r="C126" s="0" t="s">
        <v>3028</v>
      </c>
      <c r="D126" s="0" t="s">
        <v>3032</v>
      </c>
      <c r="E126" s="0" t="s">
        <v>3033</v>
      </c>
      <c r="F126" s="0" t="s">
        <v>2724</v>
      </c>
      <c r="G126" s="0" t="s">
        <v>3034</v>
      </c>
    </row>
    <row customHeight="1" ht="11.25">
      <c r="A127" s="429" t="s">
        <v>16</v>
      </c>
      <c r="B127" s="0" t="s">
        <v>3027</v>
      </c>
      <c r="C127" s="0" t="s">
        <v>3028</v>
      </c>
      <c r="D127" s="0" t="s">
        <v>3035</v>
      </c>
      <c r="E127" s="0" t="s">
        <v>3036</v>
      </c>
      <c r="F127" s="0" t="s">
        <v>2748</v>
      </c>
      <c r="G127" s="0" t="s">
        <v>3037</v>
      </c>
    </row>
    <row customHeight="1" ht="11.25">
      <c r="A128" s="429" t="s">
        <v>16</v>
      </c>
      <c r="B128" s="0" t="s">
        <v>3027</v>
      </c>
      <c r="C128" s="0" t="s">
        <v>3028</v>
      </c>
      <c r="D128" s="0" t="s">
        <v>3027</v>
      </c>
      <c r="E128" s="0" t="s">
        <v>3028</v>
      </c>
      <c r="F128" s="0" t="s">
        <v>2721</v>
      </c>
      <c r="G128" s="0" t="s">
        <v>3038</v>
      </c>
    </row>
    <row customHeight="1" ht="11.25">
      <c r="A129" s="429" t="s">
        <v>16</v>
      </c>
      <c r="B129" s="0" t="s">
        <v>3027</v>
      </c>
      <c r="C129" s="0" t="s">
        <v>3028</v>
      </c>
      <c r="D129" s="0" t="s">
        <v>3039</v>
      </c>
      <c r="E129" s="0" t="s">
        <v>3040</v>
      </c>
      <c r="F129" s="0" t="s">
        <v>2724</v>
      </c>
      <c r="G129" s="0" t="s">
        <v>3041</v>
      </c>
    </row>
    <row customHeight="1" ht="11.25">
      <c r="A130" s="429" t="s">
        <v>16</v>
      </c>
      <c r="B130" s="0" t="s">
        <v>3042</v>
      </c>
      <c r="C130" s="0" t="s">
        <v>3043</v>
      </c>
      <c r="D130" s="0" t="s">
        <v>3044</v>
      </c>
      <c r="E130" s="0" t="s">
        <v>3045</v>
      </c>
      <c r="F130" s="0" t="s">
        <v>2727</v>
      </c>
      <c r="G130" s="0" t="s">
        <v>3046</v>
      </c>
    </row>
    <row customHeight="1" ht="11.25">
      <c r="A131" s="429" t="s">
        <v>16</v>
      </c>
      <c r="B131" s="0" t="s">
        <v>3042</v>
      </c>
      <c r="C131" s="0" t="s">
        <v>3043</v>
      </c>
      <c r="D131" s="0" t="s">
        <v>3047</v>
      </c>
      <c r="E131" s="0" t="s">
        <v>3048</v>
      </c>
      <c r="F131" s="0" t="s">
        <v>2724</v>
      </c>
      <c r="G131" s="0" t="s">
        <v>3049</v>
      </c>
    </row>
    <row customHeight="1" ht="11.25">
      <c r="A132" s="429" t="s">
        <v>16</v>
      </c>
      <c r="B132" s="0" t="s">
        <v>3042</v>
      </c>
      <c r="C132" s="0" t="s">
        <v>3043</v>
      </c>
      <c r="D132" s="0" t="s">
        <v>3050</v>
      </c>
      <c r="E132" s="0" t="s">
        <v>3051</v>
      </c>
      <c r="F132" s="0" t="s">
        <v>2748</v>
      </c>
      <c r="G132" s="0" t="s">
        <v>3052</v>
      </c>
    </row>
    <row customHeight="1" ht="11.25">
      <c r="A133" s="429" t="s">
        <v>16</v>
      </c>
      <c r="B133" s="0" t="s">
        <v>3042</v>
      </c>
      <c r="C133" s="0" t="s">
        <v>3043</v>
      </c>
      <c r="D133" s="0" t="s">
        <v>3042</v>
      </c>
      <c r="E133" s="0" t="s">
        <v>3043</v>
      </c>
      <c r="F133" s="0" t="s">
        <v>2721</v>
      </c>
      <c r="G133" s="0" t="s">
        <v>3053</v>
      </c>
    </row>
    <row customHeight="1" ht="11.25">
      <c r="A134" s="429" t="s">
        <v>16</v>
      </c>
      <c r="B134" s="0" t="s">
        <v>3042</v>
      </c>
      <c r="C134" s="0" t="s">
        <v>3043</v>
      </c>
      <c r="D134" s="0" t="s">
        <v>3054</v>
      </c>
      <c r="E134" s="0" t="s">
        <v>3055</v>
      </c>
      <c r="F134" s="0" t="s">
        <v>2724</v>
      </c>
      <c r="G134" s="0" t="s">
        <v>3056</v>
      </c>
    </row>
    <row customHeight="1" ht="11.25">
      <c r="A135" s="429" t="s">
        <v>16</v>
      </c>
      <c r="B135" s="0" t="s">
        <v>3042</v>
      </c>
      <c r="C135" s="0" t="s">
        <v>3043</v>
      </c>
      <c r="D135" s="0" t="s">
        <v>3057</v>
      </c>
      <c r="E135" s="0" t="s">
        <v>3058</v>
      </c>
      <c r="F135" s="0" t="s">
        <v>2727</v>
      </c>
      <c r="G135" s="0" t="s">
        <v>3059</v>
      </c>
    </row>
    <row customHeight="1" ht="11.25">
      <c r="A136" s="429" t="s">
        <v>16</v>
      </c>
      <c r="B136" s="0" t="s">
        <v>3060</v>
      </c>
      <c r="C136" s="0" t="s">
        <v>3061</v>
      </c>
      <c r="D136" s="0" t="s">
        <v>3060</v>
      </c>
      <c r="E136" s="0" t="s">
        <v>3061</v>
      </c>
      <c r="F136" s="0" t="s">
        <v>2779</v>
      </c>
      <c r="G136" s="0" t="s">
        <v>3062</v>
      </c>
    </row>
    <row customHeight="1" ht="11.25">
      <c r="A137" s="429" t="s">
        <v>16</v>
      </c>
      <c r="B137" s="0" t="s">
        <v>3063</v>
      </c>
      <c r="C137" s="0" t="s">
        <v>3064</v>
      </c>
      <c r="D137" s="0" t="s">
        <v>3065</v>
      </c>
      <c r="E137" s="0" t="s">
        <v>3066</v>
      </c>
      <c r="F137" s="0" t="s">
        <v>2724</v>
      </c>
      <c r="G137" s="0" t="s">
        <v>3067</v>
      </c>
    </row>
    <row customHeight="1" ht="11.25">
      <c r="A138" s="429" t="s">
        <v>16</v>
      </c>
      <c r="B138" s="0" t="s">
        <v>3063</v>
      </c>
      <c r="C138" s="0" t="s">
        <v>3064</v>
      </c>
      <c r="D138" s="0" t="s">
        <v>3068</v>
      </c>
      <c r="E138" s="0" t="s">
        <v>3069</v>
      </c>
      <c r="F138" s="0" t="s">
        <v>2724</v>
      </c>
      <c r="G138" s="0" t="s">
        <v>3070</v>
      </c>
    </row>
    <row customHeight="1" ht="11.25">
      <c r="A139" s="429" t="s">
        <v>16</v>
      </c>
      <c r="B139" s="0" t="s">
        <v>3063</v>
      </c>
      <c r="C139" s="0" t="s">
        <v>3064</v>
      </c>
      <c r="D139" s="0" t="s">
        <v>3071</v>
      </c>
      <c r="E139" s="0" t="s">
        <v>3072</v>
      </c>
      <c r="F139" s="0" t="s">
        <v>2727</v>
      </c>
      <c r="G139" s="0" t="s">
        <v>3073</v>
      </c>
    </row>
    <row customHeight="1" ht="11.25">
      <c r="A140" s="429" t="s">
        <v>16</v>
      </c>
      <c r="B140" s="0" t="s">
        <v>3063</v>
      </c>
      <c r="C140" s="0" t="s">
        <v>3064</v>
      </c>
      <c r="D140" s="0" t="s">
        <v>3063</v>
      </c>
      <c r="E140" s="0" t="s">
        <v>3064</v>
      </c>
      <c r="F140" s="0" t="s">
        <v>2721</v>
      </c>
      <c r="G140" s="0" t="s">
        <v>3074</v>
      </c>
    </row>
    <row customHeight="1" ht="11.25">
      <c r="A141" s="429" t="s">
        <v>16</v>
      </c>
      <c r="B141" s="0" t="s">
        <v>3075</v>
      </c>
      <c r="C141" s="0" t="s">
        <v>3076</v>
      </c>
      <c r="D141" s="0" t="s">
        <v>3077</v>
      </c>
      <c r="E141" s="0" t="s">
        <v>3078</v>
      </c>
      <c r="F141" s="0" t="s">
        <v>2724</v>
      </c>
      <c r="G141" s="0" t="s">
        <v>3079</v>
      </c>
    </row>
    <row customHeight="1" ht="11.25">
      <c r="A142" s="429" t="s">
        <v>16</v>
      </c>
      <c r="B142" s="0" t="s">
        <v>3075</v>
      </c>
      <c r="C142" s="0" t="s">
        <v>3076</v>
      </c>
      <c r="D142" s="0" t="s">
        <v>3075</v>
      </c>
      <c r="E142" s="0" t="s">
        <v>3076</v>
      </c>
      <c r="F142" s="0" t="s">
        <v>2721</v>
      </c>
      <c r="G142" s="0" t="s">
        <v>3080</v>
      </c>
    </row>
    <row customHeight="1" ht="11.25">
      <c r="A143" s="429" t="s">
        <v>16</v>
      </c>
      <c r="B143" s="0" t="s">
        <v>3075</v>
      </c>
      <c r="C143" s="0" t="s">
        <v>3076</v>
      </c>
      <c r="D143" s="0" t="s">
        <v>3081</v>
      </c>
      <c r="E143" s="0" t="s">
        <v>3082</v>
      </c>
      <c r="F143" s="0" t="s">
        <v>2727</v>
      </c>
      <c r="G143" s="0" t="s">
        <v>3083</v>
      </c>
    </row>
    <row customHeight="1" ht="11.25">
      <c r="A144" s="429" t="s">
        <v>16</v>
      </c>
      <c r="B144" s="0" t="s">
        <v>3075</v>
      </c>
      <c r="C144" s="0" t="s">
        <v>3076</v>
      </c>
      <c r="D144" s="0" t="s">
        <v>3084</v>
      </c>
      <c r="E144" s="0" t="s">
        <v>3085</v>
      </c>
      <c r="F144" s="0" t="s">
        <v>2724</v>
      </c>
      <c r="G144" s="0" t="s">
        <v>3086</v>
      </c>
    </row>
    <row customHeight="1" ht="11.25">
      <c r="A145" s="429" t="s">
        <v>16</v>
      </c>
      <c r="B145" s="0" t="s">
        <v>3087</v>
      </c>
      <c r="C145" s="0" t="s">
        <v>3088</v>
      </c>
      <c r="D145" s="0" t="s">
        <v>3087</v>
      </c>
      <c r="E145" s="0" t="s">
        <v>3088</v>
      </c>
      <c r="F145" s="0" t="s">
        <v>3089</v>
      </c>
      <c r="G145" s="0" t="s">
        <v>3090</v>
      </c>
    </row>
    <row customHeight="1" ht="11.25">
      <c r="A146" s="429" t="s">
        <v>16</v>
      </c>
      <c r="B146" s="0" t="s">
        <v>3091</v>
      </c>
      <c r="C146" s="0" t="s">
        <v>3092</v>
      </c>
      <c r="D146" s="0" t="s">
        <v>3091</v>
      </c>
      <c r="E146" s="0" t="s">
        <v>3092</v>
      </c>
      <c r="F146" s="0" t="s">
        <v>3089</v>
      </c>
      <c r="G146" s="0" t="s">
        <v>3093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A6988-79BD-052C-3EB8-E82A39152DB8}"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4599" width="13.8515625" customWidth="1"/>
    <col min="2" max="2" style="4599" width="10.421875" customWidth="1"/>
    <col min="3" max="3" style="4599" width="7.57421875" customWidth="1"/>
    <col min="4" max="4" style="4599" width="13.8515625" customWidth="1"/>
    <col min="5" max="5" style="4599" width="11.57421875" customWidth="1"/>
    <col min="6" max="6" style="4599" width="16.28125" customWidth="1"/>
    <col min="7" max="7" style="4599" width="16.00390625" customWidth="1"/>
    <col min="8" max="9" style="4599" width="16.140625" customWidth="1"/>
  </cols>
  <sheetData>
    <row customHeight="1" ht="11.25">
      <c r="A1" s="891" t="s">
        <v>3094</v>
      </c>
      <c r="B1" s="891" t="s">
        <v>3095</v>
      </c>
      <c r="C1" s="1215" t="s">
        <v>3096</v>
      </c>
      <c r="D1" s="891" t="s">
        <v>3097</v>
      </c>
      <c r="E1" s="891" t="s">
        <v>3098</v>
      </c>
      <c r="F1" s="1215" t="s">
        <v>3099</v>
      </c>
      <c r="G1" s="1215" t="s">
        <v>3100</v>
      </c>
      <c r="H1" s="1215" t="s">
        <v>3101</v>
      </c>
      <c r="I1" s="1215" t="s">
        <v>3102</v>
      </c>
    </row>
    <row customHeight="1" ht="11.25">
      <c r="A2" s="5220" t="s">
        <v>114</v>
      </c>
      <c r="B2" s="5220" t="s">
        <v>3103</v>
      </c>
      <c r="C2" s="5220" t="s">
        <v>22</v>
      </c>
      <c r="D2" s="5220" t="s">
        <v>3104</v>
      </c>
      <c r="E2" s="5220" t="s">
        <v>3105</v>
      </c>
      <c r="F2" s="5220" t="s">
        <v>22</v>
      </c>
      <c r="G2" s="5220" t="s">
        <v>22</v>
      </c>
      <c r="H2" s="5220" t="s">
        <v>22</v>
      </c>
      <c r="I2" s="5220" t="s">
        <v>22</v>
      </c>
    </row>
    <row customHeight="1" ht="11.25">
      <c r="A3" s="5220" t="s">
        <v>102</v>
      </c>
      <c r="B3" s="5220" t="s">
        <v>3106</v>
      </c>
      <c r="C3" s="5220" t="s">
        <v>22</v>
      </c>
      <c r="D3" s="5220" t="s">
        <v>3104</v>
      </c>
      <c r="E3" s="5220" t="s">
        <v>3105</v>
      </c>
      <c r="F3" s="5220" t="s">
        <v>22</v>
      </c>
      <c r="G3" s="5220" t="s">
        <v>22</v>
      </c>
      <c r="H3" s="5220" t="s">
        <v>22</v>
      </c>
      <c r="I3" s="5220" t="s">
        <v>22</v>
      </c>
    </row>
    <row customHeight="1" ht="11.25">
      <c r="A4" s="5220" t="s">
        <v>90</v>
      </c>
      <c r="B4" s="5220" t="s">
        <v>3107</v>
      </c>
      <c r="C4" s="5220" t="s">
        <v>22</v>
      </c>
      <c r="D4" s="5220" t="s">
        <v>3108</v>
      </c>
      <c r="E4" s="5220" t="s">
        <v>3109</v>
      </c>
      <c r="F4" s="5220" t="s">
        <v>22</v>
      </c>
      <c r="G4" s="5220" t="s">
        <v>22</v>
      </c>
      <c r="H4" s="5220" t="s">
        <v>22</v>
      </c>
      <c r="I4" s="5220" t="s">
        <v>22</v>
      </c>
    </row>
    <row customHeight="1" ht="11.25">
      <c r="A5" s="5220" t="s">
        <v>91</v>
      </c>
      <c r="B5" s="5220" t="s">
        <v>3110</v>
      </c>
      <c r="C5" s="5220" t="s">
        <v>22</v>
      </c>
      <c r="D5" s="5220" t="s">
        <v>3111</v>
      </c>
      <c r="E5" s="5220" t="s">
        <v>3105</v>
      </c>
      <c r="F5" s="5220" t="s">
        <v>22</v>
      </c>
      <c r="G5" s="5220" t="s">
        <v>22</v>
      </c>
      <c r="H5" s="5220" t="s">
        <v>22</v>
      </c>
      <c r="I5" s="5220" t="s">
        <v>22</v>
      </c>
    </row>
    <row customHeight="1" ht="11.25">
      <c r="A6" s="5220" t="s">
        <v>115</v>
      </c>
      <c r="B6" s="5220" t="s">
        <v>3112</v>
      </c>
      <c r="C6" s="5220" t="s">
        <v>22</v>
      </c>
      <c r="D6" s="5220" t="s">
        <v>3111</v>
      </c>
      <c r="E6" s="5220" t="s">
        <v>3113</v>
      </c>
      <c r="F6" s="5220" t="s">
        <v>22</v>
      </c>
      <c r="G6" s="5220" t="s">
        <v>22</v>
      </c>
      <c r="H6" s="5220" t="s">
        <v>22</v>
      </c>
      <c r="I6" s="5220" t="s">
        <v>22</v>
      </c>
    </row>
    <row customHeight="1" ht="11.25">
      <c r="A7" s="5220" t="s">
        <v>92</v>
      </c>
      <c r="B7" s="5220" t="s">
        <v>3114</v>
      </c>
      <c r="C7" s="5220" t="s">
        <v>22</v>
      </c>
      <c r="D7" s="5220" t="s">
        <v>3111</v>
      </c>
      <c r="E7" s="5220" t="s">
        <v>3115</v>
      </c>
      <c r="F7" s="5220" t="s">
        <v>22</v>
      </c>
      <c r="G7" s="5220" t="s">
        <v>22</v>
      </c>
      <c r="H7" s="5220" t="s">
        <v>22</v>
      </c>
      <c r="I7" s="5220" t="s">
        <v>22</v>
      </c>
    </row>
    <row customHeight="1" ht="11.25">
      <c r="A8" s="5220" t="s">
        <v>93</v>
      </c>
      <c r="B8" s="5220" t="s">
        <v>3116</v>
      </c>
      <c r="C8" s="5220" t="s">
        <v>22</v>
      </c>
      <c r="D8" s="5220" t="s">
        <v>3111</v>
      </c>
      <c r="E8" s="5220" t="s">
        <v>3115</v>
      </c>
      <c r="F8" s="5220" t="s">
        <v>22</v>
      </c>
      <c r="G8" s="5220" t="s">
        <v>22</v>
      </c>
      <c r="H8" s="5220" t="s">
        <v>22</v>
      </c>
      <c r="I8" s="5220" t="s">
        <v>22</v>
      </c>
    </row>
    <row customHeight="1" ht="11.25">
      <c r="A9" s="5220" t="s">
        <v>116</v>
      </c>
      <c r="B9" s="5220" t="s">
        <v>3117</v>
      </c>
      <c r="C9" s="5220" t="s">
        <v>22</v>
      </c>
      <c r="D9" s="5220" t="s">
        <v>3111</v>
      </c>
      <c r="E9" s="5220" t="s">
        <v>3115</v>
      </c>
      <c r="F9" s="5220" t="s">
        <v>22</v>
      </c>
      <c r="G9" s="5220" t="s">
        <v>22</v>
      </c>
      <c r="H9" s="5220" t="s">
        <v>22</v>
      </c>
      <c r="I9" s="5220" t="s">
        <v>22</v>
      </c>
    </row>
    <row customHeight="1" ht="11.25">
      <c r="A10" s="5220" t="s">
        <v>153</v>
      </c>
      <c r="B10" s="5220" t="s">
        <v>3118</v>
      </c>
      <c r="C10" s="5220" t="s">
        <v>22</v>
      </c>
      <c r="D10" s="5220" t="s">
        <v>3111</v>
      </c>
      <c r="E10" s="5220" t="s">
        <v>3115</v>
      </c>
      <c r="F10" s="5220" t="s">
        <v>22</v>
      </c>
      <c r="G10" s="5220" t="s">
        <v>22</v>
      </c>
      <c r="H10" s="5220" t="s">
        <v>22</v>
      </c>
      <c r="I10" s="5220" t="s">
        <v>22</v>
      </c>
    </row>
    <row customHeight="1" ht="11.25">
      <c r="A11" s="5220" t="s">
        <v>154</v>
      </c>
      <c r="B11" s="5220" t="s">
        <v>3119</v>
      </c>
      <c r="C11" s="5220" t="s">
        <v>22</v>
      </c>
      <c r="D11" s="5220" t="s">
        <v>3104</v>
      </c>
      <c r="E11" s="5220" t="s">
        <v>3120</v>
      </c>
      <c r="F11" s="5220" t="s">
        <v>22</v>
      </c>
      <c r="G11" s="5220" t="s">
        <v>22</v>
      </c>
      <c r="H11" s="5220" t="s">
        <v>22</v>
      </c>
      <c r="I11" s="5220" t="s">
        <v>22</v>
      </c>
    </row>
    <row customHeight="1" ht="11.25">
      <c r="A12" s="5220" t="s">
        <v>155</v>
      </c>
      <c r="B12" s="5220" t="s">
        <v>3121</v>
      </c>
      <c r="C12" s="5220" t="s">
        <v>22</v>
      </c>
      <c r="D12" s="5220" t="s">
        <v>3104</v>
      </c>
      <c r="E12" s="5220" t="s">
        <v>3105</v>
      </c>
      <c r="F12" s="5220" t="s">
        <v>22</v>
      </c>
      <c r="G12" s="5220" t="s">
        <v>22</v>
      </c>
      <c r="H12" s="5220" t="s">
        <v>22</v>
      </c>
      <c r="I12" s="5220" t="s">
        <v>22</v>
      </c>
    </row>
    <row customHeight="1" ht="11.25">
      <c r="A13" s="5220" t="s">
        <v>156</v>
      </c>
      <c r="B13" s="5220" t="s">
        <v>3122</v>
      </c>
      <c r="C13" s="5220" t="s">
        <v>22</v>
      </c>
      <c r="D13" s="5220" t="s">
        <v>3104</v>
      </c>
      <c r="E13" s="5220" t="s">
        <v>3105</v>
      </c>
      <c r="F13" s="5220" t="s">
        <v>22</v>
      </c>
      <c r="G13" s="5220" t="s">
        <v>22</v>
      </c>
      <c r="H13" s="5220" t="s">
        <v>22</v>
      </c>
      <c r="I13" s="5220" t="s">
        <v>22</v>
      </c>
    </row>
    <row customHeight="1" ht="11.25">
      <c r="A14" s="5220" t="s">
        <v>157</v>
      </c>
      <c r="B14" s="5220" t="s">
        <v>3123</v>
      </c>
      <c r="C14" s="5220" t="s">
        <v>22</v>
      </c>
      <c r="D14" s="5220" t="s">
        <v>3104</v>
      </c>
      <c r="E14" s="5220" t="s">
        <v>3105</v>
      </c>
      <c r="F14" s="5220" t="s">
        <v>22</v>
      </c>
      <c r="G14" s="5220" t="s">
        <v>22</v>
      </c>
      <c r="H14" s="5220" t="s">
        <v>22</v>
      </c>
      <c r="I14" s="5220" t="s">
        <v>22</v>
      </c>
    </row>
    <row customHeight="1" ht="11.25">
      <c r="A15" s="5220" t="s">
        <v>158</v>
      </c>
      <c r="B15" s="5220" t="s">
        <v>3124</v>
      </c>
      <c r="C15" s="5220" t="s">
        <v>22</v>
      </c>
      <c r="D15" s="5220" t="s">
        <v>3104</v>
      </c>
      <c r="E15" s="5220" t="s">
        <v>3125</v>
      </c>
      <c r="F15" s="5220" t="s">
        <v>22</v>
      </c>
      <c r="G15" s="5220" t="s">
        <v>22</v>
      </c>
      <c r="H15" s="5220" t="s">
        <v>22</v>
      </c>
      <c r="I15" s="5220" t="s">
        <v>22</v>
      </c>
    </row>
    <row customHeight="1" ht="11.25">
      <c r="A16" s="5220" t="s">
        <v>1465</v>
      </c>
      <c r="B16" s="5220" t="s">
        <v>3126</v>
      </c>
      <c r="C16" s="5220" t="s">
        <v>22</v>
      </c>
      <c r="D16" s="5220" t="s">
        <v>3104</v>
      </c>
      <c r="E16" s="5220" t="s">
        <v>3105</v>
      </c>
      <c r="F16" s="5220" t="s">
        <v>22</v>
      </c>
      <c r="G16" s="5220" t="s">
        <v>22</v>
      </c>
      <c r="H16" s="5220" t="s">
        <v>22</v>
      </c>
      <c r="I16" s="5220" t="s">
        <v>22</v>
      </c>
    </row>
    <row customHeight="1" ht="11.25">
      <c r="A17" s="5220" t="s">
        <v>1471</v>
      </c>
      <c r="B17" s="5220" t="s">
        <v>3127</v>
      </c>
      <c r="C17" s="5220" t="s">
        <v>22</v>
      </c>
      <c r="D17" s="5220" t="s">
        <v>3104</v>
      </c>
      <c r="E17" s="5220" t="s">
        <v>3105</v>
      </c>
      <c r="F17" s="5220" t="s">
        <v>22</v>
      </c>
      <c r="G17" s="5220" t="s">
        <v>22</v>
      </c>
      <c r="H17" s="5220" t="s">
        <v>22</v>
      </c>
      <c r="I17" s="5220" t="s">
        <v>22</v>
      </c>
    </row>
    <row customHeight="1" ht="11.25">
      <c r="A18" s="5220" t="s">
        <v>1483</v>
      </c>
      <c r="B18" s="5220" t="s">
        <v>3128</v>
      </c>
      <c r="C18" s="5220" t="s">
        <v>22</v>
      </c>
      <c r="D18" s="5220" t="s">
        <v>3104</v>
      </c>
      <c r="E18" s="5220" t="s">
        <v>3105</v>
      </c>
      <c r="F18" s="5220" t="s">
        <v>22</v>
      </c>
      <c r="G18" s="5220" t="s">
        <v>22</v>
      </c>
      <c r="H18" s="5220" t="s">
        <v>22</v>
      </c>
      <c r="I18" s="5220" t="s">
        <v>22</v>
      </c>
    </row>
    <row customHeight="1" ht="11.25">
      <c r="A19" s="5220" t="s">
        <v>1497</v>
      </c>
      <c r="B19" s="5220" t="s">
        <v>3129</v>
      </c>
      <c r="C19" s="5220" t="s">
        <v>22</v>
      </c>
      <c r="D19" s="5220" t="s">
        <v>3104</v>
      </c>
      <c r="E19" s="5220" t="s">
        <v>3105</v>
      </c>
      <c r="F19" s="5220" t="s">
        <v>22</v>
      </c>
      <c r="G19" s="5220" t="s">
        <v>22</v>
      </c>
      <c r="H19" s="5220" t="s">
        <v>22</v>
      </c>
      <c r="I19" s="522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E5EB9-B4F8-5A98-4998-EA75C756607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A329A-D2C6-FC9D-D6D9-01CED6B9B3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1" width="9.140625"/>
  </cols>
  <sheetData>
    <row customHeight="1" ht="11.25">
      <c r="A1" s="239" t="s">
        <v>135</v>
      </c>
      <c r="B1" s="239" t="s">
        <v>3130</v>
      </c>
    </row>
    <row customHeight="1" ht="11.25">
      <c r="A2" s="5222" t="s">
        <v>98</v>
      </c>
      <c r="B2" s="5222" t="s">
        <v>3131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3F2C8-AEF8-EC08-7DE5-32C1603941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3132</v>
      </c>
      <c r="B1" s="891" t="s">
        <v>3133</v>
      </c>
    </row>
    <row customHeight="1" ht="11.25">
      <c r="A2" s="891">
        <v>4213775</v>
      </c>
      <c r="B2" s="891" t="s">
        <v>1223</v>
      </c>
    </row>
    <row customHeight="1" ht="11.25">
      <c r="A3" s="891">
        <v>4213784</v>
      </c>
      <c r="B3" s="891" t="s">
        <v>1257</v>
      </c>
    </row>
    <row customHeight="1" ht="11.25">
      <c r="A4" s="891">
        <v>4213781</v>
      </c>
      <c r="B4" s="891" t="s">
        <v>1250</v>
      </c>
    </row>
    <row customHeight="1" ht="11.25">
      <c r="A5" s="891">
        <v>4213776</v>
      </c>
      <c r="B5" s="891" t="s">
        <v>171</v>
      </c>
    </row>
    <row customHeight="1" ht="11.25">
      <c r="A6" s="891">
        <v>4213777</v>
      </c>
      <c r="B6" s="891" t="s">
        <v>177</v>
      </c>
    </row>
    <row customHeight="1" ht="11.25">
      <c r="A7" s="891">
        <v>4213778</v>
      </c>
      <c r="B7" s="891" t="s">
        <v>183</v>
      </c>
    </row>
    <row customHeight="1" ht="11.25">
      <c r="A8" s="891">
        <v>4213780</v>
      </c>
      <c r="B8" s="891" t="s">
        <v>189</v>
      </c>
    </row>
    <row customHeight="1" ht="11.25">
      <c r="A9" s="891">
        <v>4213779</v>
      </c>
      <c r="B9" s="891" t="s">
        <v>1390</v>
      </c>
    </row>
    <row customHeight="1" ht="11.25">
      <c r="A10" s="891">
        <v>4213783</v>
      </c>
      <c r="B10" s="891" t="s">
        <v>1405</v>
      </c>
    </row>
    <row customHeight="1" ht="11.25">
      <c r="A11" s="891">
        <v>4213782</v>
      </c>
      <c r="B11" s="89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F46BA-EC58-E358-250B-EAE39F4ECC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3132</v>
      </c>
      <c r="B1" s="891" t="s">
        <v>3134</v>
      </c>
    </row>
    <row customHeight="1" ht="11.25">
      <c r="A2" s="891" t="s">
        <v>3135</v>
      </c>
      <c r="B2" s="891" t="s">
        <v>1503</v>
      </c>
    </row>
    <row customHeight="1" ht="11.25">
      <c r="A3" s="891" t="s">
        <v>3136</v>
      </c>
      <c r="B3" s="891" t="s">
        <v>1513</v>
      </c>
    </row>
    <row customHeight="1" ht="11.25">
      <c r="A4" s="891" t="s">
        <v>3137</v>
      </c>
      <c r="B4" s="891" t="s">
        <v>1522</v>
      </c>
    </row>
    <row customHeight="1" ht="11.25">
      <c r="A5" s="891" t="s">
        <v>3138</v>
      </c>
      <c r="B5" s="891" t="s">
        <v>1531</v>
      </c>
    </row>
    <row customHeight="1" ht="11.25">
      <c r="A6" s="891" t="s">
        <v>3139</v>
      </c>
      <c r="B6" s="891" t="s">
        <v>1537</v>
      </c>
    </row>
    <row customHeight="1" ht="11.25">
      <c r="A7" s="891" t="s">
        <v>3140</v>
      </c>
      <c r="B7" s="891" t="s">
        <v>1544</v>
      </c>
    </row>
    <row customHeight="1" ht="11.25">
      <c r="A8" s="891" t="s">
        <v>3141</v>
      </c>
      <c r="B8" s="891" t="s">
        <v>1550</v>
      </c>
    </row>
    <row customHeight="1" ht="11.25">
      <c r="A9" s="891" t="s">
        <v>3142</v>
      </c>
      <c r="B9" s="891" t="s">
        <v>1556</v>
      </c>
    </row>
    <row customHeight="1" ht="11.25">
      <c r="A10" s="891" t="s">
        <v>3143</v>
      </c>
      <c r="B10" s="891" t="s">
        <v>1560</v>
      </c>
    </row>
    <row customHeight="1" ht="11.25">
      <c r="A11" s="891" t="s">
        <v>3144</v>
      </c>
      <c r="B11" s="891"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47DB8-B7EB-3A4C-F8CC-F9E00307A96D}" mc:Ignorable="x14ac xr xr2 xr3">
  <sheetPr>
    <tabColor rgb="FFFFCC99"/>
  </sheetPr>
  <dimension ref="A1:G144"/>
  <sheetViews>
    <sheetView topLeftCell="A1" showGridLines="0" workbookViewId="0">
      <selection activeCell="A1" sqref="A1"/>
    </sheetView>
  </sheetViews>
  <sheetFormatPr customHeight="1" defaultRowHeight="11.25"/>
  <sheetData>
    <row customHeight="1" ht="11.25">
      <c r="A1" s="429" t="s">
        <v>2712</v>
      </c>
      <c r="B1" s="429" t="s">
        <v>2713</v>
      </c>
      <c r="C1" s="429" t="s">
        <v>2714</v>
      </c>
      <c r="D1" s="429" t="s">
        <v>2715</v>
      </c>
      <c r="E1" s="0" t="s">
        <v>2716</v>
      </c>
      <c r="F1" s="0" t="s">
        <v>2717</v>
      </c>
      <c r="G1" s="0" t="s">
        <v>2718</v>
      </c>
    </row>
    <row customHeight="1" ht="11.25">
      <c r="A2" s="0" t="s">
        <v>16</v>
      </c>
      <c r="B2" s="0" t="s">
        <v>2719</v>
      </c>
      <c r="C2" s="0" t="s">
        <v>2720</v>
      </c>
      <c r="D2" s="0" t="s">
        <v>2719</v>
      </c>
      <c r="E2" s="0" t="s">
        <v>2720</v>
      </c>
      <c r="F2" s="0" t="s">
        <v>2721</v>
      </c>
      <c r="G2" s="0" t="s">
        <v>114</v>
      </c>
    </row>
    <row customHeight="1" ht="11.25">
      <c r="A3" s="0" t="s">
        <v>16</v>
      </c>
      <c r="B3" s="0" t="s">
        <v>2719</v>
      </c>
      <c r="C3" s="0" t="s">
        <v>2720</v>
      </c>
      <c r="D3" s="0" t="s">
        <v>2722</v>
      </c>
      <c r="E3" s="0" t="s">
        <v>2723</v>
      </c>
      <c r="F3" s="0" t="s">
        <v>2724</v>
      </c>
      <c r="G3" s="0" t="s">
        <v>102</v>
      </c>
    </row>
    <row customHeight="1" ht="11.25">
      <c r="A4" s="0" t="s">
        <v>16</v>
      </c>
      <c r="B4" s="0" t="s">
        <v>2719</v>
      </c>
      <c r="C4" s="0" t="s">
        <v>2720</v>
      </c>
      <c r="D4" s="0" t="s">
        <v>2725</v>
      </c>
      <c r="E4" s="0" t="s">
        <v>2726</v>
      </c>
      <c r="F4" s="0" t="s">
        <v>2727</v>
      </c>
      <c r="G4" s="0" t="s">
        <v>90</v>
      </c>
    </row>
    <row customHeight="1" ht="11.25">
      <c r="A5" s="0" t="s">
        <v>16</v>
      </c>
      <c r="B5" s="0" t="s">
        <v>2719</v>
      </c>
      <c r="C5" s="0" t="s">
        <v>2720</v>
      </c>
      <c r="D5" s="0" t="s">
        <v>2728</v>
      </c>
      <c r="E5" s="0" t="s">
        <v>2729</v>
      </c>
      <c r="F5" s="0" t="s">
        <v>2724</v>
      </c>
      <c r="G5" s="0" t="s">
        <v>91</v>
      </c>
    </row>
    <row customHeight="1" ht="11.25">
      <c r="A6" s="0" t="s">
        <v>16</v>
      </c>
      <c r="B6" s="0" t="s">
        <v>2719</v>
      </c>
      <c r="C6" s="0" t="s">
        <v>2720</v>
      </c>
      <c r="D6" s="0" t="s">
        <v>2730</v>
      </c>
      <c r="E6" s="0" t="s">
        <v>2731</v>
      </c>
      <c r="F6" s="0" t="s">
        <v>2724</v>
      </c>
      <c r="G6" s="0" t="s">
        <v>115</v>
      </c>
    </row>
    <row customHeight="1" ht="11.25">
      <c r="A7" s="0" t="s">
        <v>16</v>
      </c>
      <c r="B7" s="0" t="s">
        <v>2719</v>
      </c>
      <c r="C7" s="0" t="s">
        <v>2720</v>
      </c>
      <c r="D7" s="0" t="s">
        <v>2732</v>
      </c>
      <c r="E7" s="0" t="s">
        <v>2733</v>
      </c>
      <c r="F7" s="0" t="s">
        <v>2724</v>
      </c>
      <c r="G7" s="0" t="s">
        <v>92</v>
      </c>
    </row>
    <row customHeight="1" ht="11.25">
      <c r="A8" s="0" t="s">
        <v>16</v>
      </c>
      <c r="B8" s="0" t="s">
        <v>2734</v>
      </c>
      <c r="C8" s="0" t="s">
        <v>2735</v>
      </c>
      <c r="D8" s="0" t="s">
        <v>2734</v>
      </c>
      <c r="E8" s="0" t="s">
        <v>2735</v>
      </c>
      <c r="F8" s="0" t="s">
        <v>2721</v>
      </c>
      <c r="G8" s="0" t="s">
        <v>93</v>
      </c>
    </row>
    <row customHeight="1" ht="11.25">
      <c r="A9" s="0" t="s">
        <v>16</v>
      </c>
      <c r="B9" s="0" t="s">
        <v>2734</v>
      </c>
      <c r="C9" s="0" t="s">
        <v>2735</v>
      </c>
      <c r="D9" s="0" t="s">
        <v>2736</v>
      </c>
      <c r="E9" s="0" t="s">
        <v>2737</v>
      </c>
      <c r="F9" s="0" t="s">
        <v>2724</v>
      </c>
      <c r="G9" s="0" t="s">
        <v>116</v>
      </c>
    </row>
    <row customHeight="1" ht="11.25">
      <c r="A10" s="0" t="s">
        <v>16</v>
      </c>
      <c r="B10" s="0" t="s">
        <v>2734</v>
      </c>
      <c r="C10" s="0" t="s">
        <v>2735</v>
      </c>
      <c r="D10" s="0" t="s">
        <v>2738</v>
      </c>
      <c r="E10" s="0" t="s">
        <v>2739</v>
      </c>
      <c r="F10" s="0" t="s">
        <v>2724</v>
      </c>
      <c r="G10" s="0" t="s">
        <v>153</v>
      </c>
    </row>
    <row customHeight="1" ht="11.25">
      <c r="A11" s="0" t="s">
        <v>16</v>
      </c>
      <c r="B11" s="0" t="s">
        <v>2734</v>
      </c>
      <c r="C11" s="0" t="s">
        <v>2735</v>
      </c>
      <c r="D11" s="0" t="s">
        <v>2740</v>
      </c>
      <c r="E11" s="0" t="s">
        <v>2741</v>
      </c>
      <c r="F11" s="0" t="s">
        <v>2724</v>
      </c>
      <c r="G11" s="0" t="s">
        <v>154</v>
      </c>
    </row>
    <row customHeight="1" ht="11.25">
      <c r="A12" s="0" t="s">
        <v>16</v>
      </c>
      <c r="B12" s="0" t="s">
        <v>2734</v>
      </c>
      <c r="C12" s="0" t="s">
        <v>2735</v>
      </c>
      <c r="D12" s="0" t="s">
        <v>2742</v>
      </c>
      <c r="E12" s="0" t="s">
        <v>2743</v>
      </c>
      <c r="F12" s="0" t="s">
        <v>2724</v>
      </c>
      <c r="G12" s="0" t="s">
        <v>155</v>
      </c>
    </row>
    <row customHeight="1" ht="11.25">
      <c r="A13" s="0" t="s">
        <v>16</v>
      </c>
      <c r="B13" s="0" t="s">
        <v>2744</v>
      </c>
      <c r="C13" s="0" t="s">
        <v>2745</v>
      </c>
      <c r="D13" s="0" t="s">
        <v>2746</v>
      </c>
      <c r="E13" s="0" t="s">
        <v>2747</v>
      </c>
      <c r="F13" s="0" t="s">
        <v>2748</v>
      </c>
      <c r="G13" s="0" t="s">
        <v>156</v>
      </c>
    </row>
    <row customHeight="1" ht="11.25">
      <c r="A14" s="0" t="s">
        <v>16</v>
      </c>
      <c r="B14" s="0" t="s">
        <v>2744</v>
      </c>
      <c r="C14" s="0" t="s">
        <v>2745</v>
      </c>
      <c r="D14" s="0" t="s">
        <v>2744</v>
      </c>
      <c r="E14" s="0" t="s">
        <v>2745</v>
      </c>
      <c r="F14" s="0" t="s">
        <v>2721</v>
      </c>
      <c r="G14" s="0" t="s">
        <v>157</v>
      </c>
    </row>
    <row customHeight="1" ht="11.25">
      <c r="A15" s="0" t="s">
        <v>16</v>
      </c>
      <c r="B15" s="0" t="s">
        <v>2744</v>
      </c>
      <c r="C15" s="0" t="s">
        <v>2745</v>
      </c>
      <c r="D15" s="0" t="s">
        <v>2749</v>
      </c>
      <c r="E15" s="0" t="s">
        <v>2750</v>
      </c>
      <c r="F15" s="0" t="s">
        <v>2724</v>
      </c>
      <c r="G15" s="0" t="s">
        <v>158</v>
      </c>
    </row>
    <row customHeight="1" ht="11.25">
      <c r="A16" s="0" t="s">
        <v>16</v>
      </c>
      <c r="B16" s="0" t="s">
        <v>2744</v>
      </c>
      <c r="C16" s="0" t="s">
        <v>2745</v>
      </c>
      <c r="D16" s="0" t="s">
        <v>2751</v>
      </c>
      <c r="E16" s="0" t="s">
        <v>2752</v>
      </c>
      <c r="F16" s="0" t="s">
        <v>2724</v>
      </c>
      <c r="G16" s="0" t="s">
        <v>1465</v>
      </c>
    </row>
    <row customHeight="1" ht="11.25">
      <c r="A17" s="0" t="s">
        <v>16</v>
      </c>
      <c r="B17" s="0" t="s">
        <v>2744</v>
      </c>
      <c r="C17" s="0" t="s">
        <v>2745</v>
      </c>
      <c r="D17" s="0" t="s">
        <v>2753</v>
      </c>
      <c r="E17" s="0" t="s">
        <v>2754</v>
      </c>
      <c r="F17" s="0" t="s">
        <v>2724</v>
      </c>
      <c r="G17" s="0" t="s">
        <v>1471</v>
      </c>
    </row>
    <row customHeight="1" ht="11.25">
      <c r="A18" s="0" t="s">
        <v>16</v>
      </c>
      <c r="B18" s="0" t="s">
        <v>2744</v>
      </c>
      <c r="C18" s="0" t="s">
        <v>2745</v>
      </c>
      <c r="D18" s="0" t="s">
        <v>2755</v>
      </c>
      <c r="E18" s="0" t="s">
        <v>2756</v>
      </c>
      <c r="F18" s="0" t="s">
        <v>2724</v>
      </c>
      <c r="G18" s="0" t="s">
        <v>1483</v>
      </c>
    </row>
    <row customHeight="1" ht="11.25">
      <c r="A19" s="0" t="s">
        <v>16</v>
      </c>
      <c r="B19" s="0" t="s">
        <v>2744</v>
      </c>
      <c r="C19" s="0" t="s">
        <v>2745</v>
      </c>
      <c r="D19" s="0" t="s">
        <v>2757</v>
      </c>
      <c r="E19" s="0" t="s">
        <v>2758</v>
      </c>
      <c r="F19" s="0" t="s">
        <v>2724</v>
      </c>
      <c r="G19" s="0" t="s">
        <v>1497</v>
      </c>
    </row>
    <row customHeight="1" ht="11.25">
      <c r="A20" s="0" t="s">
        <v>16</v>
      </c>
      <c r="B20" s="0" t="s">
        <v>2744</v>
      </c>
      <c r="C20" s="0" t="s">
        <v>2745</v>
      </c>
      <c r="D20" s="0" t="s">
        <v>2759</v>
      </c>
      <c r="E20" s="0" t="s">
        <v>2760</v>
      </c>
      <c r="F20" s="0" t="s">
        <v>2724</v>
      </c>
      <c r="G20" s="0" t="s">
        <v>1509</v>
      </c>
    </row>
    <row customHeight="1" ht="11.25">
      <c r="A21" s="0" t="s">
        <v>16</v>
      </c>
      <c r="B21" s="0" t="s">
        <v>2744</v>
      </c>
      <c r="C21" s="0" t="s">
        <v>2745</v>
      </c>
      <c r="D21" s="0" t="s">
        <v>2761</v>
      </c>
      <c r="E21" s="0" t="s">
        <v>2762</v>
      </c>
      <c r="F21" s="0" t="s">
        <v>2724</v>
      </c>
      <c r="G21" s="0" t="s">
        <v>1518</v>
      </c>
    </row>
    <row customHeight="1" ht="11.25">
      <c r="A22" s="0" t="s">
        <v>16</v>
      </c>
      <c r="B22" s="0" t="s">
        <v>100</v>
      </c>
      <c r="C22" s="0" t="s">
        <v>101</v>
      </c>
      <c r="D22" s="0" t="s">
        <v>2763</v>
      </c>
      <c r="E22" s="0" t="s">
        <v>2764</v>
      </c>
      <c r="F22" s="0" t="s">
        <v>2724</v>
      </c>
      <c r="G22" s="0" t="s">
        <v>1534</v>
      </c>
    </row>
    <row customHeight="1" ht="11.25">
      <c r="A23" s="0" t="s">
        <v>16</v>
      </c>
      <c r="B23" s="0" t="s">
        <v>100</v>
      </c>
      <c r="C23" s="0" t="s">
        <v>101</v>
      </c>
      <c r="D23" s="0" t="s">
        <v>2765</v>
      </c>
      <c r="E23" s="0" t="s">
        <v>2766</v>
      </c>
      <c r="F23" s="0" t="s">
        <v>2724</v>
      </c>
      <c r="G23" s="0" t="s">
        <v>1554</v>
      </c>
    </row>
    <row customHeight="1" ht="11.25">
      <c r="A24" s="0" t="s">
        <v>16</v>
      </c>
      <c r="B24" s="0" t="s">
        <v>100</v>
      </c>
      <c r="C24" s="0" t="s">
        <v>101</v>
      </c>
      <c r="D24" s="0" t="s">
        <v>2767</v>
      </c>
      <c r="E24" s="0" t="s">
        <v>2768</v>
      </c>
      <c r="F24" s="0" t="s">
        <v>2724</v>
      </c>
      <c r="G24" s="0" t="s">
        <v>1558</v>
      </c>
    </row>
    <row customHeight="1" ht="11.25">
      <c r="A25" s="0" t="s">
        <v>16</v>
      </c>
      <c r="B25" s="0" t="s">
        <v>2769</v>
      </c>
      <c r="C25" s="0" t="s">
        <v>2770</v>
      </c>
      <c r="D25" s="0" t="s">
        <v>2771</v>
      </c>
      <c r="E25" s="0" t="s">
        <v>2772</v>
      </c>
      <c r="F25" s="0" t="s">
        <v>2724</v>
      </c>
      <c r="G25" s="0" t="s">
        <v>1563</v>
      </c>
    </row>
    <row customHeight="1" ht="11.25">
      <c r="A26" s="0" t="s">
        <v>16</v>
      </c>
      <c r="B26" s="0" t="s">
        <v>2769</v>
      </c>
      <c r="C26" s="0" t="s">
        <v>2770</v>
      </c>
      <c r="D26" s="0" t="s">
        <v>2773</v>
      </c>
      <c r="E26" s="0" t="s">
        <v>2774</v>
      </c>
      <c r="F26" s="0" t="s">
        <v>2748</v>
      </c>
      <c r="G26" s="0" t="s">
        <v>1571</v>
      </c>
    </row>
    <row customHeight="1" ht="11.25">
      <c r="A27" s="0" t="s">
        <v>16</v>
      </c>
      <c r="B27" s="0" t="s">
        <v>2769</v>
      </c>
      <c r="C27" s="0" t="s">
        <v>2770</v>
      </c>
      <c r="D27" s="0" t="s">
        <v>2769</v>
      </c>
      <c r="E27" s="0" t="s">
        <v>2770</v>
      </c>
      <c r="F27" s="0" t="s">
        <v>2721</v>
      </c>
      <c r="G27" s="0" t="s">
        <v>1573</v>
      </c>
    </row>
    <row customHeight="1" ht="11.25">
      <c r="A28" s="0" t="s">
        <v>16</v>
      </c>
      <c r="B28" s="0" t="s">
        <v>2769</v>
      </c>
      <c r="C28" s="0" t="s">
        <v>2770</v>
      </c>
      <c r="D28" s="0" t="s">
        <v>2775</v>
      </c>
      <c r="E28" s="0" t="s">
        <v>2776</v>
      </c>
      <c r="F28" s="0" t="s">
        <v>2724</v>
      </c>
      <c r="G28" s="0" t="s">
        <v>1576</v>
      </c>
    </row>
    <row customHeight="1" ht="11.25">
      <c r="A29" s="0" t="s">
        <v>16</v>
      </c>
      <c r="B29" s="0" t="s">
        <v>2777</v>
      </c>
      <c r="C29" s="0" t="s">
        <v>2778</v>
      </c>
      <c r="D29" s="0" t="s">
        <v>2777</v>
      </c>
      <c r="E29" s="0" t="s">
        <v>2778</v>
      </c>
      <c r="F29" s="0" t="s">
        <v>2779</v>
      </c>
      <c r="G29" s="0" t="s">
        <v>1582</v>
      </c>
    </row>
    <row customHeight="1" ht="11.25">
      <c r="A30" s="0" t="s">
        <v>16</v>
      </c>
      <c r="B30" s="0" t="s">
        <v>2780</v>
      </c>
      <c r="C30" s="0" t="s">
        <v>2781</v>
      </c>
      <c r="D30" s="0" t="s">
        <v>2782</v>
      </c>
      <c r="E30" s="0" t="s">
        <v>2783</v>
      </c>
      <c r="F30" s="0" t="s">
        <v>2727</v>
      </c>
      <c r="G30" s="0" t="s">
        <v>1584</v>
      </c>
    </row>
    <row customHeight="1" ht="11.25">
      <c r="A31" s="0" t="s">
        <v>16</v>
      </c>
      <c r="B31" s="0" t="s">
        <v>2780</v>
      </c>
      <c r="C31" s="0" t="s">
        <v>2781</v>
      </c>
      <c r="D31" s="0" t="s">
        <v>2784</v>
      </c>
      <c r="E31" s="0" t="s">
        <v>2785</v>
      </c>
      <c r="F31" s="0" t="s">
        <v>2724</v>
      </c>
      <c r="G31" s="0" t="s">
        <v>1586</v>
      </c>
    </row>
    <row customHeight="1" ht="11.25">
      <c r="A32" s="0" t="s">
        <v>16</v>
      </c>
      <c r="B32" s="0" t="s">
        <v>2780</v>
      </c>
      <c r="C32" s="0" t="s">
        <v>2781</v>
      </c>
      <c r="D32" s="0" t="s">
        <v>2780</v>
      </c>
      <c r="E32" s="0" t="s">
        <v>2781</v>
      </c>
      <c r="F32" s="0" t="s">
        <v>2721</v>
      </c>
      <c r="G32" s="0" t="s">
        <v>1588</v>
      </c>
    </row>
    <row customHeight="1" ht="11.25">
      <c r="A33" s="0" t="s">
        <v>16</v>
      </c>
      <c r="B33" s="0" t="s">
        <v>2780</v>
      </c>
      <c r="C33" s="0" t="s">
        <v>2781</v>
      </c>
      <c r="D33" s="0" t="s">
        <v>2786</v>
      </c>
      <c r="E33" s="0" t="s">
        <v>2787</v>
      </c>
      <c r="F33" s="0" t="s">
        <v>2724</v>
      </c>
      <c r="G33" s="0" t="s">
        <v>1593</v>
      </c>
    </row>
    <row customHeight="1" ht="11.25">
      <c r="A34" s="0" t="s">
        <v>16</v>
      </c>
      <c r="B34" s="0" t="s">
        <v>2788</v>
      </c>
      <c r="C34" s="0" t="s">
        <v>2789</v>
      </c>
      <c r="D34" s="0" t="s">
        <v>2790</v>
      </c>
      <c r="E34" s="0" t="s">
        <v>2791</v>
      </c>
      <c r="F34" s="0" t="s">
        <v>2724</v>
      </c>
      <c r="G34" s="0" t="s">
        <v>1598</v>
      </c>
    </row>
    <row customHeight="1" ht="11.25">
      <c r="A35" s="0" t="s">
        <v>16</v>
      </c>
      <c r="B35" s="0" t="s">
        <v>2788</v>
      </c>
      <c r="C35" s="0" t="s">
        <v>2789</v>
      </c>
      <c r="D35" s="0" t="s">
        <v>2792</v>
      </c>
      <c r="E35" s="0" t="s">
        <v>2793</v>
      </c>
      <c r="F35" s="0" t="s">
        <v>2724</v>
      </c>
      <c r="G35" s="0" t="s">
        <v>1602</v>
      </c>
    </row>
    <row customHeight="1" ht="11.25">
      <c r="A36" s="0" t="s">
        <v>16</v>
      </c>
      <c r="B36" s="0" t="s">
        <v>2788</v>
      </c>
      <c r="C36" s="0" t="s">
        <v>2789</v>
      </c>
      <c r="D36" s="0" t="s">
        <v>2794</v>
      </c>
      <c r="E36" s="0" t="s">
        <v>2795</v>
      </c>
      <c r="F36" s="0" t="s">
        <v>2724</v>
      </c>
      <c r="G36" s="0" t="s">
        <v>1610</v>
      </c>
    </row>
    <row customHeight="1" ht="11.25">
      <c r="A37" s="0" t="s">
        <v>16</v>
      </c>
      <c r="B37" s="0" t="s">
        <v>2788</v>
      </c>
      <c r="C37" s="0" t="s">
        <v>2789</v>
      </c>
      <c r="D37" s="0" t="s">
        <v>2788</v>
      </c>
      <c r="E37" s="0" t="s">
        <v>2789</v>
      </c>
      <c r="F37" s="0" t="s">
        <v>2721</v>
      </c>
      <c r="G37" s="0" t="s">
        <v>1616</v>
      </c>
    </row>
    <row customHeight="1" ht="11.25">
      <c r="A38" s="0" t="s">
        <v>16</v>
      </c>
      <c r="B38" s="0" t="s">
        <v>2788</v>
      </c>
      <c r="C38" s="0" t="s">
        <v>2789</v>
      </c>
      <c r="D38" s="0" t="s">
        <v>2796</v>
      </c>
      <c r="E38" s="0" t="s">
        <v>2797</v>
      </c>
      <c r="F38" s="0" t="s">
        <v>2727</v>
      </c>
      <c r="G38" s="0" t="s">
        <v>1621</v>
      </c>
    </row>
    <row customHeight="1" ht="11.25">
      <c r="A39" s="0" t="s">
        <v>16</v>
      </c>
      <c r="B39" s="0" t="s">
        <v>2788</v>
      </c>
      <c r="C39" s="0" t="s">
        <v>2789</v>
      </c>
      <c r="D39" s="0" t="s">
        <v>2798</v>
      </c>
      <c r="E39" s="0" t="s">
        <v>2799</v>
      </c>
      <c r="F39" s="0" t="s">
        <v>2724</v>
      </c>
      <c r="G39" s="0" t="s">
        <v>1625</v>
      </c>
    </row>
    <row customHeight="1" ht="11.25">
      <c r="A40" s="0" t="s">
        <v>16</v>
      </c>
      <c r="B40" s="0" t="s">
        <v>2800</v>
      </c>
      <c r="C40" s="0" t="s">
        <v>2801</v>
      </c>
      <c r="D40" s="0" t="s">
        <v>2802</v>
      </c>
      <c r="E40" s="0" t="s">
        <v>2803</v>
      </c>
      <c r="F40" s="0" t="s">
        <v>2727</v>
      </c>
      <c r="G40" s="0" t="s">
        <v>1628</v>
      </c>
    </row>
    <row customHeight="1" ht="11.25">
      <c r="A41" s="0" t="s">
        <v>16</v>
      </c>
      <c r="B41" s="0" t="s">
        <v>2800</v>
      </c>
      <c r="C41" s="0" t="s">
        <v>2801</v>
      </c>
      <c r="D41" s="0" t="s">
        <v>2800</v>
      </c>
      <c r="E41" s="0" t="s">
        <v>2801</v>
      </c>
      <c r="F41" s="0" t="s">
        <v>2721</v>
      </c>
      <c r="G41" s="0" t="s">
        <v>1635</v>
      </c>
    </row>
    <row customHeight="1" ht="11.25">
      <c r="A42" s="0" t="s">
        <v>16</v>
      </c>
      <c r="B42" s="0" t="s">
        <v>2800</v>
      </c>
      <c r="C42" s="0" t="s">
        <v>2801</v>
      </c>
      <c r="D42" s="0" t="s">
        <v>2804</v>
      </c>
      <c r="E42" s="0" t="s">
        <v>2805</v>
      </c>
      <c r="F42" s="0" t="s">
        <v>2724</v>
      </c>
      <c r="G42" s="0" t="s">
        <v>1644</v>
      </c>
    </row>
    <row customHeight="1" ht="11.25">
      <c r="A43" s="0" t="s">
        <v>16</v>
      </c>
      <c r="B43" s="0" t="s">
        <v>2800</v>
      </c>
      <c r="C43" s="0" t="s">
        <v>2801</v>
      </c>
      <c r="D43" s="0" t="s">
        <v>2806</v>
      </c>
      <c r="E43" s="0" t="s">
        <v>2807</v>
      </c>
      <c r="F43" s="0" t="s">
        <v>2724</v>
      </c>
      <c r="G43" s="0" t="s">
        <v>1649</v>
      </c>
    </row>
    <row customHeight="1" ht="11.25">
      <c r="A44" s="0" t="s">
        <v>16</v>
      </c>
      <c r="B44" s="0" t="s">
        <v>2800</v>
      </c>
      <c r="C44" s="0" t="s">
        <v>2801</v>
      </c>
      <c r="D44" s="0" t="s">
        <v>2808</v>
      </c>
      <c r="E44" s="0" t="s">
        <v>2809</v>
      </c>
      <c r="F44" s="0" t="s">
        <v>2724</v>
      </c>
      <c r="G44" s="0" t="s">
        <v>1652</v>
      </c>
    </row>
    <row customHeight="1" ht="11.25">
      <c r="A45" s="0" t="s">
        <v>16</v>
      </c>
      <c r="B45" s="0" t="s">
        <v>2810</v>
      </c>
      <c r="C45" s="0" t="s">
        <v>2811</v>
      </c>
      <c r="D45" s="0" t="s">
        <v>2810</v>
      </c>
      <c r="E45" s="0" t="s">
        <v>2811</v>
      </c>
      <c r="F45" s="0" t="s">
        <v>2779</v>
      </c>
      <c r="G45" s="0" t="s">
        <v>1658</v>
      </c>
    </row>
    <row customHeight="1" ht="11.25">
      <c r="A46" s="0" t="s">
        <v>16</v>
      </c>
      <c r="B46" s="0" t="s">
        <v>2812</v>
      </c>
      <c r="C46" s="0" t="s">
        <v>2813</v>
      </c>
      <c r="D46" s="0" t="s">
        <v>2812</v>
      </c>
      <c r="E46" s="0" t="s">
        <v>2813</v>
      </c>
      <c r="F46" s="0" t="s">
        <v>2779</v>
      </c>
      <c r="G46" s="0" t="s">
        <v>1663</v>
      </c>
    </row>
    <row customHeight="1" ht="11.25">
      <c r="A47" s="0" t="s">
        <v>16</v>
      </c>
      <c r="B47" s="0" t="s">
        <v>2814</v>
      </c>
      <c r="C47" s="0" t="s">
        <v>2815</v>
      </c>
      <c r="D47" s="0" t="s">
        <v>2816</v>
      </c>
      <c r="E47" s="0" t="s">
        <v>2817</v>
      </c>
      <c r="F47" s="0" t="s">
        <v>2724</v>
      </c>
      <c r="G47" s="0" t="s">
        <v>1665</v>
      </c>
    </row>
    <row customHeight="1" ht="11.25">
      <c r="A48" s="0" t="s">
        <v>16</v>
      </c>
      <c r="B48" s="0" t="s">
        <v>2814</v>
      </c>
      <c r="C48" s="0" t="s">
        <v>2815</v>
      </c>
      <c r="D48" s="0" t="s">
        <v>2818</v>
      </c>
      <c r="E48" s="0" t="s">
        <v>2819</v>
      </c>
      <c r="F48" s="0" t="s">
        <v>2724</v>
      </c>
      <c r="G48" s="0" t="s">
        <v>1669</v>
      </c>
    </row>
    <row customHeight="1" ht="11.25">
      <c r="A49" s="0" t="s">
        <v>16</v>
      </c>
      <c r="B49" s="0" t="s">
        <v>2814</v>
      </c>
      <c r="C49" s="0" t="s">
        <v>2815</v>
      </c>
      <c r="D49" s="0" t="s">
        <v>2820</v>
      </c>
      <c r="E49" s="0" t="s">
        <v>2821</v>
      </c>
      <c r="F49" s="0" t="s">
        <v>2748</v>
      </c>
      <c r="G49" s="0" t="s">
        <v>1674</v>
      </c>
    </row>
    <row customHeight="1" ht="11.25">
      <c r="A50" s="0" t="s">
        <v>16</v>
      </c>
      <c r="B50" s="0" t="s">
        <v>2814</v>
      </c>
      <c r="C50" s="0" t="s">
        <v>2815</v>
      </c>
      <c r="D50" s="0" t="s">
        <v>2814</v>
      </c>
      <c r="E50" s="0" t="s">
        <v>2815</v>
      </c>
      <c r="F50" s="0" t="s">
        <v>2721</v>
      </c>
      <c r="G50" s="0" t="s">
        <v>1678</v>
      </c>
    </row>
    <row customHeight="1" ht="11.25">
      <c r="A51" s="0" t="s">
        <v>16</v>
      </c>
      <c r="B51" s="0" t="s">
        <v>2814</v>
      </c>
      <c r="C51" s="0" t="s">
        <v>2815</v>
      </c>
      <c r="D51" s="0" t="s">
        <v>2822</v>
      </c>
      <c r="E51" s="0" t="s">
        <v>2823</v>
      </c>
      <c r="F51" s="0" t="s">
        <v>2724</v>
      </c>
      <c r="G51" s="0" t="s">
        <v>1680</v>
      </c>
    </row>
    <row customHeight="1" ht="11.25">
      <c r="A52" s="0" t="s">
        <v>16</v>
      </c>
      <c r="B52" s="0" t="s">
        <v>2814</v>
      </c>
      <c r="C52" s="0" t="s">
        <v>2815</v>
      </c>
      <c r="D52" s="0" t="s">
        <v>2824</v>
      </c>
      <c r="E52" s="0" t="s">
        <v>2825</v>
      </c>
      <c r="F52" s="0" t="s">
        <v>2724</v>
      </c>
      <c r="G52" s="0" t="s">
        <v>1683</v>
      </c>
    </row>
    <row customHeight="1" ht="11.25">
      <c r="A53" s="0" t="s">
        <v>16</v>
      </c>
      <c r="B53" s="0" t="s">
        <v>2814</v>
      </c>
      <c r="C53" s="0" t="s">
        <v>2815</v>
      </c>
      <c r="D53" s="0" t="s">
        <v>2826</v>
      </c>
      <c r="E53" s="0" t="s">
        <v>2827</v>
      </c>
      <c r="F53" s="0" t="s">
        <v>2724</v>
      </c>
      <c r="G53" s="0" t="s">
        <v>1687</v>
      </c>
    </row>
    <row customHeight="1" ht="11.25">
      <c r="A54" s="0" t="s">
        <v>16</v>
      </c>
      <c r="B54" s="0" t="s">
        <v>2828</v>
      </c>
      <c r="C54" s="0" t="s">
        <v>2829</v>
      </c>
      <c r="D54" s="0" t="s">
        <v>2828</v>
      </c>
      <c r="E54" s="0" t="s">
        <v>2829</v>
      </c>
      <c r="F54" s="0" t="s">
        <v>2779</v>
      </c>
      <c r="G54" s="0" t="s">
        <v>1690</v>
      </c>
    </row>
    <row customHeight="1" ht="11.25">
      <c r="A55" s="0" t="s">
        <v>16</v>
      </c>
      <c r="B55" s="0" t="s">
        <v>2830</v>
      </c>
      <c r="C55" s="0" t="s">
        <v>2831</v>
      </c>
      <c r="D55" s="0" t="s">
        <v>2832</v>
      </c>
      <c r="E55" s="0" t="s">
        <v>2833</v>
      </c>
      <c r="F55" s="0" t="s">
        <v>2724</v>
      </c>
      <c r="G55" s="0" t="s">
        <v>1693</v>
      </c>
    </row>
    <row customHeight="1" ht="11.25">
      <c r="A56" s="0" t="s">
        <v>16</v>
      </c>
      <c r="B56" s="0" t="s">
        <v>2830</v>
      </c>
      <c r="C56" s="0" t="s">
        <v>2831</v>
      </c>
      <c r="D56" s="0" t="s">
        <v>2834</v>
      </c>
      <c r="E56" s="0" t="s">
        <v>2835</v>
      </c>
      <c r="F56" s="0" t="s">
        <v>2724</v>
      </c>
      <c r="G56" s="0" t="s">
        <v>1696</v>
      </c>
    </row>
    <row customHeight="1" ht="11.25">
      <c r="A57" s="0" t="s">
        <v>16</v>
      </c>
      <c r="B57" s="0" t="s">
        <v>2830</v>
      </c>
      <c r="C57" s="0" t="s">
        <v>2831</v>
      </c>
      <c r="D57" s="0" t="s">
        <v>2836</v>
      </c>
      <c r="E57" s="0" t="s">
        <v>2837</v>
      </c>
      <c r="F57" s="0" t="s">
        <v>2748</v>
      </c>
      <c r="G57" s="0" t="s">
        <v>1700</v>
      </c>
    </row>
    <row customHeight="1" ht="11.25">
      <c r="A58" s="0" t="s">
        <v>16</v>
      </c>
      <c r="B58" s="0" t="s">
        <v>2830</v>
      </c>
      <c r="C58" s="0" t="s">
        <v>2831</v>
      </c>
      <c r="D58" s="0" t="s">
        <v>2838</v>
      </c>
      <c r="E58" s="0" t="s">
        <v>2839</v>
      </c>
      <c r="F58" s="0" t="s">
        <v>2724</v>
      </c>
      <c r="G58" s="0" t="s">
        <v>1703</v>
      </c>
    </row>
    <row customHeight="1" ht="11.25">
      <c r="A59" s="0" t="s">
        <v>16</v>
      </c>
      <c r="B59" s="0" t="s">
        <v>2830</v>
      </c>
      <c r="C59" s="0" t="s">
        <v>2831</v>
      </c>
      <c r="D59" s="0" t="s">
        <v>2830</v>
      </c>
      <c r="E59" s="0" t="s">
        <v>2831</v>
      </c>
      <c r="F59" s="0" t="s">
        <v>2721</v>
      </c>
      <c r="G59" s="0" t="s">
        <v>2840</v>
      </c>
    </row>
    <row customHeight="1" ht="11.25">
      <c r="A60" s="0" t="s">
        <v>16</v>
      </c>
      <c r="B60" s="0" t="s">
        <v>2841</v>
      </c>
      <c r="C60" s="0" t="s">
        <v>2842</v>
      </c>
      <c r="D60" s="0" t="s">
        <v>2843</v>
      </c>
      <c r="E60" s="0" t="s">
        <v>2844</v>
      </c>
      <c r="F60" s="0" t="s">
        <v>2724</v>
      </c>
      <c r="G60" s="0" t="s">
        <v>2845</v>
      </c>
    </row>
    <row customHeight="1" ht="11.25">
      <c r="A61" s="0" t="s">
        <v>16</v>
      </c>
      <c r="B61" s="0" t="s">
        <v>2841</v>
      </c>
      <c r="C61" s="0" t="s">
        <v>2842</v>
      </c>
      <c r="D61" s="0" t="s">
        <v>2846</v>
      </c>
      <c r="E61" s="0" t="s">
        <v>2847</v>
      </c>
      <c r="F61" s="0" t="s">
        <v>2724</v>
      </c>
      <c r="G61" s="0" t="s">
        <v>2848</v>
      </c>
    </row>
    <row customHeight="1" ht="11.25">
      <c r="A62" s="0" t="s">
        <v>16</v>
      </c>
      <c r="B62" s="0" t="s">
        <v>2841</v>
      </c>
      <c r="C62" s="0" t="s">
        <v>2842</v>
      </c>
      <c r="D62" s="0" t="s">
        <v>2849</v>
      </c>
      <c r="E62" s="0" t="s">
        <v>2850</v>
      </c>
      <c r="F62" s="0" t="s">
        <v>2724</v>
      </c>
      <c r="G62" s="0" t="s">
        <v>2851</v>
      </c>
    </row>
    <row customHeight="1" ht="11.25">
      <c r="A63" s="0" t="s">
        <v>16</v>
      </c>
      <c r="B63" s="0" t="s">
        <v>2841</v>
      </c>
      <c r="C63" s="0" t="s">
        <v>2842</v>
      </c>
      <c r="D63" s="0" t="s">
        <v>2852</v>
      </c>
      <c r="E63" s="0" t="s">
        <v>2853</v>
      </c>
      <c r="F63" s="0" t="s">
        <v>2748</v>
      </c>
      <c r="G63" s="0" t="s">
        <v>2854</v>
      </c>
    </row>
    <row customHeight="1" ht="11.25">
      <c r="A64" s="0" t="s">
        <v>16</v>
      </c>
      <c r="B64" s="0" t="s">
        <v>2841</v>
      </c>
      <c r="C64" s="0" t="s">
        <v>2842</v>
      </c>
      <c r="D64" s="0" t="s">
        <v>2841</v>
      </c>
      <c r="E64" s="0" t="s">
        <v>2842</v>
      </c>
      <c r="F64" s="0" t="s">
        <v>2721</v>
      </c>
      <c r="G64" s="0" t="s">
        <v>2855</v>
      </c>
    </row>
    <row customHeight="1" ht="11.25">
      <c r="A65" s="0" t="s">
        <v>16</v>
      </c>
      <c r="B65" s="0" t="s">
        <v>2841</v>
      </c>
      <c r="C65" s="0" t="s">
        <v>2842</v>
      </c>
      <c r="D65" s="0" t="s">
        <v>2856</v>
      </c>
      <c r="E65" s="0" t="s">
        <v>2857</v>
      </c>
      <c r="F65" s="0" t="s">
        <v>2724</v>
      </c>
      <c r="G65" s="0" t="s">
        <v>2021</v>
      </c>
    </row>
    <row customHeight="1" ht="11.25">
      <c r="A66" s="0" t="s">
        <v>16</v>
      </c>
      <c r="B66" s="0" t="s">
        <v>2858</v>
      </c>
      <c r="C66" s="0" t="s">
        <v>2859</v>
      </c>
      <c r="D66" s="0" t="s">
        <v>2858</v>
      </c>
      <c r="E66" s="0" t="s">
        <v>2859</v>
      </c>
      <c r="F66" s="0" t="s">
        <v>2779</v>
      </c>
      <c r="G66" s="0" t="s">
        <v>2860</v>
      </c>
    </row>
    <row customHeight="1" ht="11.25">
      <c r="A67" s="0" t="s">
        <v>16</v>
      </c>
      <c r="B67" s="0" t="s">
        <v>2861</v>
      </c>
      <c r="C67" s="0" t="s">
        <v>2862</v>
      </c>
      <c r="D67" s="0" t="s">
        <v>2863</v>
      </c>
      <c r="E67" s="0" t="s">
        <v>2864</v>
      </c>
      <c r="F67" s="0" t="s">
        <v>2724</v>
      </c>
      <c r="G67" s="0" t="s">
        <v>2224</v>
      </c>
    </row>
    <row customHeight="1" ht="11.25">
      <c r="A68" s="0" t="s">
        <v>16</v>
      </c>
      <c r="B68" s="0" t="s">
        <v>2861</v>
      </c>
      <c r="C68" s="0" t="s">
        <v>2862</v>
      </c>
      <c r="D68" s="0" t="s">
        <v>2865</v>
      </c>
      <c r="E68" s="0" t="s">
        <v>2866</v>
      </c>
      <c r="F68" s="0" t="s">
        <v>2724</v>
      </c>
      <c r="G68" s="0" t="s">
        <v>2867</v>
      </c>
    </row>
    <row customHeight="1" ht="11.25">
      <c r="A69" s="0" t="s">
        <v>16</v>
      </c>
      <c r="B69" s="0" t="s">
        <v>2861</v>
      </c>
      <c r="C69" s="0" t="s">
        <v>2862</v>
      </c>
      <c r="D69" s="0" t="s">
        <v>2868</v>
      </c>
      <c r="E69" s="0" t="s">
        <v>2869</v>
      </c>
      <c r="F69" s="0" t="s">
        <v>2724</v>
      </c>
      <c r="G69" s="0" t="s">
        <v>2870</v>
      </c>
    </row>
    <row customHeight="1" ht="11.25">
      <c r="A70" s="0" t="s">
        <v>16</v>
      </c>
      <c r="B70" s="0" t="s">
        <v>2861</v>
      </c>
      <c r="C70" s="0" t="s">
        <v>2862</v>
      </c>
      <c r="D70" s="0" t="s">
        <v>2861</v>
      </c>
      <c r="E70" s="0" t="s">
        <v>2862</v>
      </c>
      <c r="F70" s="0" t="s">
        <v>2721</v>
      </c>
      <c r="G70" s="0" t="s">
        <v>2871</v>
      </c>
    </row>
    <row customHeight="1" ht="11.25">
      <c r="A71" s="0" t="s">
        <v>16</v>
      </c>
      <c r="B71" s="0" t="s">
        <v>2861</v>
      </c>
      <c r="C71" s="0" t="s">
        <v>2862</v>
      </c>
      <c r="D71" s="0" t="s">
        <v>2872</v>
      </c>
      <c r="E71" s="0" t="s">
        <v>2873</v>
      </c>
      <c r="F71" s="0" t="s">
        <v>2748</v>
      </c>
      <c r="G71" s="0" t="s">
        <v>2874</v>
      </c>
    </row>
    <row customHeight="1" ht="11.25">
      <c r="A72" s="0" t="s">
        <v>16</v>
      </c>
      <c r="B72" s="0" t="s">
        <v>2861</v>
      </c>
      <c r="C72" s="0" t="s">
        <v>2862</v>
      </c>
      <c r="D72" s="0" t="s">
        <v>2856</v>
      </c>
      <c r="E72" s="0" t="s">
        <v>2875</v>
      </c>
      <c r="F72" s="0" t="s">
        <v>2724</v>
      </c>
      <c r="G72" s="0" t="s">
        <v>2876</v>
      </c>
    </row>
    <row customHeight="1" ht="11.25">
      <c r="A73" s="0" t="s">
        <v>16</v>
      </c>
      <c r="B73" s="0" t="s">
        <v>2877</v>
      </c>
      <c r="C73" s="0" t="s">
        <v>2878</v>
      </c>
      <c r="D73" s="0" t="s">
        <v>2879</v>
      </c>
      <c r="E73" s="0" t="s">
        <v>2880</v>
      </c>
      <c r="F73" s="0" t="s">
        <v>2724</v>
      </c>
      <c r="G73" s="0" t="s">
        <v>2881</v>
      </c>
    </row>
    <row customHeight="1" ht="11.25">
      <c r="A74" s="0" t="s">
        <v>16</v>
      </c>
      <c r="B74" s="0" t="s">
        <v>2877</v>
      </c>
      <c r="C74" s="0" t="s">
        <v>2878</v>
      </c>
      <c r="D74" s="0" t="s">
        <v>2882</v>
      </c>
      <c r="E74" s="0" t="s">
        <v>2883</v>
      </c>
      <c r="F74" s="0" t="s">
        <v>2724</v>
      </c>
      <c r="G74" s="0" t="s">
        <v>2884</v>
      </c>
    </row>
    <row customHeight="1" ht="11.25">
      <c r="A75" s="0" t="s">
        <v>16</v>
      </c>
      <c r="B75" s="0" t="s">
        <v>2877</v>
      </c>
      <c r="C75" s="0" t="s">
        <v>2878</v>
      </c>
      <c r="D75" s="0" t="s">
        <v>2885</v>
      </c>
      <c r="E75" s="0" t="s">
        <v>2886</v>
      </c>
      <c r="F75" s="0" t="s">
        <v>2724</v>
      </c>
      <c r="G75" s="0" t="s">
        <v>2887</v>
      </c>
    </row>
    <row customHeight="1" ht="11.25">
      <c r="A76" s="0" t="s">
        <v>16</v>
      </c>
      <c r="B76" s="0" t="s">
        <v>2877</v>
      </c>
      <c r="C76" s="0" t="s">
        <v>2878</v>
      </c>
      <c r="D76" s="0" t="s">
        <v>2888</v>
      </c>
      <c r="E76" s="0" t="s">
        <v>2889</v>
      </c>
      <c r="F76" s="0" t="s">
        <v>2748</v>
      </c>
      <c r="G76" s="0" t="s">
        <v>2890</v>
      </c>
    </row>
    <row customHeight="1" ht="11.25">
      <c r="A77" s="0" t="s">
        <v>16</v>
      </c>
      <c r="B77" s="0" t="s">
        <v>2877</v>
      </c>
      <c r="C77" s="0" t="s">
        <v>2878</v>
      </c>
      <c r="D77" s="0" t="s">
        <v>2891</v>
      </c>
      <c r="E77" s="0" t="s">
        <v>2892</v>
      </c>
      <c r="F77" s="0" t="s">
        <v>2724</v>
      </c>
      <c r="G77" s="0" t="s">
        <v>2893</v>
      </c>
    </row>
    <row customHeight="1" ht="11.25">
      <c r="A78" s="0" t="s">
        <v>16</v>
      </c>
      <c r="B78" s="0" t="s">
        <v>2877</v>
      </c>
      <c r="C78" s="0" t="s">
        <v>2878</v>
      </c>
      <c r="D78" s="0" t="s">
        <v>2877</v>
      </c>
      <c r="E78" s="0" t="s">
        <v>2878</v>
      </c>
      <c r="F78" s="0" t="s">
        <v>2721</v>
      </c>
      <c r="G78" s="0" t="s">
        <v>2894</v>
      </c>
    </row>
    <row customHeight="1" ht="11.25">
      <c r="A79" s="0" t="s">
        <v>16</v>
      </c>
      <c r="B79" s="0" t="s">
        <v>2895</v>
      </c>
      <c r="C79" s="0" t="s">
        <v>2896</v>
      </c>
      <c r="D79" s="0" t="s">
        <v>2897</v>
      </c>
      <c r="E79" s="0" t="s">
        <v>2898</v>
      </c>
      <c r="F79" s="0" t="s">
        <v>2724</v>
      </c>
      <c r="G79" s="0" t="s">
        <v>2899</v>
      </c>
    </row>
    <row customHeight="1" ht="11.25">
      <c r="A80" s="0" t="s">
        <v>16</v>
      </c>
      <c r="B80" s="0" t="s">
        <v>2895</v>
      </c>
      <c r="C80" s="0" t="s">
        <v>2896</v>
      </c>
      <c r="D80" s="0" t="s">
        <v>2900</v>
      </c>
      <c r="E80" s="0" t="s">
        <v>2901</v>
      </c>
      <c r="F80" s="0" t="s">
        <v>2724</v>
      </c>
      <c r="G80" s="0" t="s">
        <v>2902</v>
      </c>
    </row>
    <row customHeight="1" ht="11.25">
      <c r="A81" s="0" t="s">
        <v>16</v>
      </c>
      <c r="B81" s="0" t="s">
        <v>2895</v>
      </c>
      <c r="C81" s="0" t="s">
        <v>2896</v>
      </c>
      <c r="D81" s="0" t="s">
        <v>2903</v>
      </c>
      <c r="E81" s="0" t="s">
        <v>2904</v>
      </c>
      <c r="F81" s="0" t="s">
        <v>2727</v>
      </c>
      <c r="G81" s="0" t="s">
        <v>2905</v>
      </c>
    </row>
    <row customHeight="1" ht="11.25">
      <c r="A82" s="0" t="s">
        <v>16</v>
      </c>
      <c r="B82" s="0" t="s">
        <v>2895</v>
      </c>
      <c r="C82" s="0" t="s">
        <v>2896</v>
      </c>
      <c r="D82" s="0" t="s">
        <v>2906</v>
      </c>
      <c r="E82" s="0" t="s">
        <v>2907</v>
      </c>
      <c r="F82" s="0" t="s">
        <v>2724</v>
      </c>
      <c r="G82" s="0" t="s">
        <v>2908</v>
      </c>
    </row>
    <row customHeight="1" ht="11.25">
      <c r="A83" s="0" t="s">
        <v>16</v>
      </c>
      <c r="B83" s="0" t="s">
        <v>2895</v>
      </c>
      <c r="C83" s="0" t="s">
        <v>2896</v>
      </c>
      <c r="D83" s="0" t="s">
        <v>2895</v>
      </c>
      <c r="E83" s="0" t="s">
        <v>2896</v>
      </c>
      <c r="F83" s="0" t="s">
        <v>2721</v>
      </c>
      <c r="G83" s="0" t="s">
        <v>2909</v>
      </c>
    </row>
    <row customHeight="1" ht="11.25">
      <c r="A84" s="0" t="s">
        <v>16</v>
      </c>
      <c r="B84" s="0" t="s">
        <v>2895</v>
      </c>
      <c r="C84" s="0" t="s">
        <v>2896</v>
      </c>
      <c r="D84" s="0" t="s">
        <v>2910</v>
      </c>
      <c r="E84" s="0" t="s">
        <v>2911</v>
      </c>
      <c r="F84" s="0" t="s">
        <v>2724</v>
      </c>
      <c r="G84" s="0" t="s">
        <v>2912</v>
      </c>
    </row>
    <row customHeight="1" ht="11.25">
      <c r="A85" s="0" t="s">
        <v>16</v>
      </c>
      <c r="B85" s="0" t="s">
        <v>2913</v>
      </c>
      <c r="C85" s="0" t="s">
        <v>2914</v>
      </c>
      <c r="D85" s="0" t="s">
        <v>2913</v>
      </c>
      <c r="E85" s="0" t="s">
        <v>2914</v>
      </c>
      <c r="F85" s="0" t="s">
        <v>2779</v>
      </c>
      <c r="G85" s="0" t="s">
        <v>2915</v>
      </c>
    </row>
    <row customHeight="1" ht="11.25">
      <c r="A86" s="0" t="s">
        <v>16</v>
      </c>
      <c r="B86" s="0" t="s">
        <v>2916</v>
      </c>
      <c r="C86" s="0" t="s">
        <v>2917</v>
      </c>
      <c r="D86" s="0" t="s">
        <v>2918</v>
      </c>
      <c r="E86" s="0" t="s">
        <v>2919</v>
      </c>
      <c r="F86" s="0" t="s">
        <v>2724</v>
      </c>
      <c r="G86" s="0" t="s">
        <v>2920</v>
      </c>
    </row>
    <row customHeight="1" ht="11.25">
      <c r="A87" s="0" t="s">
        <v>16</v>
      </c>
      <c r="B87" s="0" t="s">
        <v>2916</v>
      </c>
      <c r="C87" s="0" t="s">
        <v>2917</v>
      </c>
      <c r="D87" s="0" t="s">
        <v>2921</v>
      </c>
      <c r="E87" s="0" t="s">
        <v>2922</v>
      </c>
      <c r="F87" s="0" t="s">
        <v>2724</v>
      </c>
      <c r="G87" s="0" t="s">
        <v>2923</v>
      </c>
    </row>
    <row customHeight="1" ht="11.25">
      <c r="A88" s="0" t="s">
        <v>16</v>
      </c>
      <c r="B88" s="0" t="s">
        <v>2916</v>
      </c>
      <c r="C88" s="0" t="s">
        <v>2917</v>
      </c>
      <c r="D88" s="0" t="s">
        <v>2924</v>
      </c>
      <c r="E88" s="0" t="s">
        <v>2925</v>
      </c>
      <c r="F88" s="0" t="s">
        <v>2724</v>
      </c>
      <c r="G88" s="0" t="s">
        <v>2926</v>
      </c>
    </row>
    <row customHeight="1" ht="11.25">
      <c r="A89" s="0" t="s">
        <v>16</v>
      </c>
      <c r="B89" s="0" t="s">
        <v>2916</v>
      </c>
      <c r="C89" s="0" t="s">
        <v>2917</v>
      </c>
      <c r="D89" s="0" t="s">
        <v>2916</v>
      </c>
      <c r="E89" s="0" t="s">
        <v>2917</v>
      </c>
      <c r="F89" s="0" t="s">
        <v>2721</v>
      </c>
      <c r="G89" s="0" t="s">
        <v>2927</v>
      </c>
    </row>
    <row customHeight="1" ht="11.25">
      <c r="A90" s="0" t="s">
        <v>16</v>
      </c>
      <c r="B90" s="0" t="s">
        <v>2916</v>
      </c>
      <c r="C90" s="0" t="s">
        <v>2917</v>
      </c>
      <c r="D90" s="0" t="s">
        <v>2928</v>
      </c>
      <c r="E90" s="0" t="s">
        <v>2929</v>
      </c>
      <c r="F90" s="0" t="s">
        <v>2748</v>
      </c>
      <c r="G90" s="0" t="s">
        <v>2930</v>
      </c>
    </row>
    <row customHeight="1" ht="11.25">
      <c r="A91" s="0" t="s">
        <v>16</v>
      </c>
      <c r="B91" s="0" t="s">
        <v>2931</v>
      </c>
      <c r="C91" s="0" t="s">
        <v>2932</v>
      </c>
      <c r="D91" s="0" t="s">
        <v>2933</v>
      </c>
      <c r="E91" s="0" t="s">
        <v>2934</v>
      </c>
      <c r="F91" s="0" t="s">
        <v>2727</v>
      </c>
      <c r="G91" s="0" t="s">
        <v>2935</v>
      </c>
    </row>
    <row customHeight="1" ht="11.25">
      <c r="A92" s="0" t="s">
        <v>16</v>
      </c>
      <c r="B92" s="0" t="s">
        <v>2931</v>
      </c>
      <c r="C92" s="0" t="s">
        <v>2932</v>
      </c>
      <c r="D92" s="0" t="s">
        <v>2936</v>
      </c>
      <c r="E92" s="0" t="s">
        <v>2937</v>
      </c>
      <c r="F92" s="0" t="s">
        <v>2724</v>
      </c>
      <c r="G92" s="0" t="s">
        <v>2938</v>
      </c>
    </row>
    <row customHeight="1" ht="11.25">
      <c r="A93" s="0" t="s">
        <v>16</v>
      </c>
      <c r="B93" s="0" t="s">
        <v>2931</v>
      </c>
      <c r="C93" s="0" t="s">
        <v>2932</v>
      </c>
      <c r="D93" s="0" t="s">
        <v>2939</v>
      </c>
      <c r="E93" s="0" t="s">
        <v>2940</v>
      </c>
      <c r="F93" s="0" t="s">
        <v>2727</v>
      </c>
      <c r="G93" s="0" t="s">
        <v>2941</v>
      </c>
    </row>
    <row customHeight="1" ht="11.25">
      <c r="A94" s="0" t="s">
        <v>16</v>
      </c>
      <c r="B94" s="0" t="s">
        <v>2931</v>
      </c>
      <c r="C94" s="0" t="s">
        <v>2932</v>
      </c>
      <c r="D94" s="0" t="s">
        <v>2931</v>
      </c>
      <c r="E94" s="0" t="s">
        <v>2932</v>
      </c>
      <c r="F94" s="0" t="s">
        <v>2721</v>
      </c>
      <c r="G94" s="0" t="s">
        <v>2942</v>
      </c>
    </row>
    <row customHeight="1" ht="11.25">
      <c r="A95" s="0" t="s">
        <v>16</v>
      </c>
      <c r="B95" s="0" t="s">
        <v>2943</v>
      </c>
      <c r="C95" s="0" t="s">
        <v>2944</v>
      </c>
      <c r="D95" s="0" t="s">
        <v>2945</v>
      </c>
      <c r="E95" s="0" t="s">
        <v>2946</v>
      </c>
      <c r="F95" s="0" t="s">
        <v>2724</v>
      </c>
      <c r="G95" s="0" t="s">
        <v>2947</v>
      </c>
    </row>
    <row customHeight="1" ht="11.25">
      <c r="A96" s="0" t="s">
        <v>16</v>
      </c>
      <c r="B96" s="0" t="s">
        <v>2943</v>
      </c>
      <c r="C96" s="0" t="s">
        <v>2944</v>
      </c>
      <c r="D96" s="0" t="s">
        <v>2948</v>
      </c>
      <c r="E96" s="0" t="s">
        <v>2949</v>
      </c>
      <c r="F96" s="0" t="s">
        <v>2724</v>
      </c>
      <c r="G96" s="0" t="s">
        <v>2950</v>
      </c>
    </row>
    <row customHeight="1" ht="11.25">
      <c r="A97" s="0" t="s">
        <v>16</v>
      </c>
      <c r="B97" s="0" t="s">
        <v>2943</v>
      </c>
      <c r="C97" s="0" t="s">
        <v>2944</v>
      </c>
      <c r="D97" s="0" t="s">
        <v>2951</v>
      </c>
      <c r="E97" s="0" t="s">
        <v>2952</v>
      </c>
      <c r="F97" s="0" t="s">
        <v>2748</v>
      </c>
      <c r="G97" s="0" t="s">
        <v>2953</v>
      </c>
    </row>
    <row customHeight="1" ht="11.25">
      <c r="A98" s="0" t="s">
        <v>16</v>
      </c>
      <c r="B98" s="0" t="s">
        <v>2943</v>
      </c>
      <c r="C98" s="0" t="s">
        <v>2944</v>
      </c>
      <c r="D98" s="0" t="s">
        <v>2943</v>
      </c>
      <c r="E98" s="0" t="s">
        <v>2944</v>
      </c>
      <c r="F98" s="0" t="s">
        <v>2721</v>
      </c>
      <c r="G98" s="0" t="s">
        <v>2954</v>
      </c>
    </row>
    <row customHeight="1" ht="11.25">
      <c r="A99" s="0" t="s">
        <v>16</v>
      </c>
      <c r="B99" s="0" t="s">
        <v>2943</v>
      </c>
      <c r="C99" s="0" t="s">
        <v>2944</v>
      </c>
      <c r="D99" s="0" t="s">
        <v>2955</v>
      </c>
      <c r="E99" s="0" t="s">
        <v>2956</v>
      </c>
      <c r="F99" s="0" t="s">
        <v>2724</v>
      </c>
      <c r="G99" s="0" t="s">
        <v>2957</v>
      </c>
    </row>
    <row customHeight="1" ht="11.25">
      <c r="A100" s="0" t="s">
        <v>16</v>
      </c>
      <c r="B100" s="0" t="s">
        <v>2958</v>
      </c>
      <c r="C100" s="0" t="s">
        <v>2959</v>
      </c>
      <c r="D100" s="0" t="s">
        <v>2960</v>
      </c>
      <c r="E100" s="0" t="s">
        <v>2961</v>
      </c>
      <c r="F100" s="0" t="s">
        <v>2724</v>
      </c>
      <c r="G100" s="0" t="s">
        <v>2962</v>
      </c>
    </row>
    <row customHeight="1" ht="11.25">
      <c r="A101" s="0" t="s">
        <v>16</v>
      </c>
      <c r="B101" s="0" t="s">
        <v>2958</v>
      </c>
      <c r="C101" s="0" t="s">
        <v>2959</v>
      </c>
      <c r="D101" s="0" t="s">
        <v>2963</v>
      </c>
      <c r="E101" s="0" t="s">
        <v>2964</v>
      </c>
      <c r="F101" s="0" t="s">
        <v>2724</v>
      </c>
      <c r="G101" s="0" t="s">
        <v>2965</v>
      </c>
    </row>
    <row customHeight="1" ht="11.25">
      <c r="A102" s="0" t="s">
        <v>16</v>
      </c>
      <c r="B102" s="0" t="s">
        <v>2958</v>
      </c>
      <c r="C102" s="0" t="s">
        <v>2959</v>
      </c>
      <c r="D102" s="0" t="s">
        <v>2966</v>
      </c>
      <c r="E102" s="0" t="s">
        <v>2967</v>
      </c>
      <c r="F102" s="0" t="s">
        <v>2724</v>
      </c>
      <c r="G102" s="0" t="s">
        <v>2968</v>
      </c>
    </row>
    <row customHeight="1" ht="11.25">
      <c r="A103" s="0" t="s">
        <v>16</v>
      </c>
      <c r="B103" s="0" t="s">
        <v>2958</v>
      </c>
      <c r="C103" s="0" t="s">
        <v>2959</v>
      </c>
      <c r="D103" s="0" t="s">
        <v>2969</v>
      </c>
      <c r="E103" s="0" t="s">
        <v>2970</v>
      </c>
      <c r="F103" s="0" t="s">
        <v>2724</v>
      </c>
      <c r="G103" s="0" t="s">
        <v>2971</v>
      </c>
    </row>
    <row customHeight="1" ht="11.25">
      <c r="A104" s="0" t="s">
        <v>16</v>
      </c>
      <c r="B104" s="0" t="s">
        <v>2958</v>
      </c>
      <c r="C104" s="0" t="s">
        <v>2959</v>
      </c>
      <c r="D104" s="0" t="s">
        <v>2972</v>
      </c>
      <c r="E104" s="0" t="s">
        <v>2973</v>
      </c>
      <c r="F104" s="0" t="s">
        <v>2724</v>
      </c>
      <c r="G104" s="0" t="s">
        <v>2974</v>
      </c>
    </row>
    <row customHeight="1" ht="11.25">
      <c r="A105" s="0" t="s">
        <v>16</v>
      </c>
      <c r="B105" s="0" t="s">
        <v>2958</v>
      </c>
      <c r="C105" s="0" t="s">
        <v>2959</v>
      </c>
      <c r="D105" s="0" t="s">
        <v>2975</v>
      </c>
      <c r="E105" s="0" t="s">
        <v>2976</v>
      </c>
      <c r="F105" s="0" t="s">
        <v>2977</v>
      </c>
      <c r="G105" s="0" t="s">
        <v>2978</v>
      </c>
    </row>
    <row customHeight="1" ht="11.25">
      <c r="A106" s="0" t="s">
        <v>16</v>
      </c>
      <c r="B106" s="0" t="s">
        <v>2958</v>
      </c>
      <c r="C106" s="0" t="s">
        <v>2959</v>
      </c>
      <c r="D106" s="0" t="s">
        <v>2979</v>
      </c>
      <c r="E106" s="0" t="s">
        <v>2980</v>
      </c>
      <c r="F106" s="0" t="s">
        <v>2724</v>
      </c>
      <c r="G106" s="0" t="s">
        <v>2981</v>
      </c>
    </row>
    <row customHeight="1" ht="11.25">
      <c r="A107" s="0" t="s">
        <v>16</v>
      </c>
      <c r="B107" s="0" t="s">
        <v>2958</v>
      </c>
      <c r="C107" s="0" t="s">
        <v>2959</v>
      </c>
      <c r="D107" s="0" t="s">
        <v>2958</v>
      </c>
      <c r="E107" s="0" t="s">
        <v>2959</v>
      </c>
      <c r="F107" s="0" t="s">
        <v>2721</v>
      </c>
      <c r="G107" s="0" t="s">
        <v>2982</v>
      </c>
    </row>
    <row customHeight="1" ht="11.25">
      <c r="A108" s="0" t="s">
        <v>16</v>
      </c>
      <c r="B108" s="0" t="s">
        <v>2958</v>
      </c>
      <c r="C108" s="0" t="s">
        <v>2959</v>
      </c>
      <c r="D108" s="0" t="s">
        <v>2983</v>
      </c>
      <c r="E108" s="0" t="s">
        <v>2984</v>
      </c>
      <c r="F108" s="0" t="s">
        <v>2724</v>
      </c>
      <c r="G108" s="0" t="s">
        <v>2985</v>
      </c>
    </row>
    <row customHeight="1" ht="11.25">
      <c r="A109" s="0" t="s">
        <v>16</v>
      </c>
      <c r="B109" s="0" t="s">
        <v>2958</v>
      </c>
      <c r="C109" s="0" t="s">
        <v>2959</v>
      </c>
      <c r="D109" s="0" t="s">
        <v>2986</v>
      </c>
      <c r="E109" s="0" t="s">
        <v>2987</v>
      </c>
      <c r="F109" s="0" t="s">
        <v>2724</v>
      </c>
      <c r="G109" s="0" t="s">
        <v>2988</v>
      </c>
    </row>
    <row customHeight="1" ht="11.25">
      <c r="A110" s="0" t="s">
        <v>16</v>
      </c>
      <c r="B110" s="0" t="s">
        <v>2958</v>
      </c>
      <c r="C110" s="0" t="s">
        <v>2959</v>
      </c>
      <c r="D110" s="0" t="s">
        <v>2989</v>
      </c>
      <c r="E110" s="0" t="s">
        <v>2990</v>
      </c>
      <c r="F110" s="0" t="s">
        <v>2724</v>
      </c>
      <c r="G110" s="0" t="s">
        <v>2991</v>
      </c>
    </row>
    <row customHeight="1" ht="11.25">
      <c r="A111" s="0" t="s">
        <v>16</v>
      </c>
      <c r="B111" s="0" t="s">
        <v>2958</v>
      </c>
      <c r="C111" s="0" t="s">
        <v>2959</v>
      </c>
      <c r="D111" s="0" t="s">
        <v>2992</v>
      </c>
      <c r="E111" s="0" t="s">
        <v>2993</v>
      </c>
      <c r="F111" s="0" t="s">
        <v>2724</v>
      </c>
      <c r="G111" s="0" t="s">
        <v>2994</v>
      </c>
    </row>
    <row customHeight="1" ht="11.25">
      <c r="A112" s="0" t="s">
        <v>16</v>
      </c>
      <c r="B112" s="0" t="s">
        <v>2995</v>
      </c>
      <c r="C112" s="0" t="s">
        <v>2996</v>
      </c>
      <c r="D112" s="0" t="s">
        <v>2997</v>
      </c>
      <c r="E112" s="0" t="s">
        <v>2998</v>
      </c>
      <c r="F112" s="0" t="s">
        <v>2724</v>
      </c>
      <c r="G112" s="0" t="s">
        <v>2999</v>
      </c>
    </row>
    <row customHeight="1" ht="11.25">
      <c r="A113" s="0" t="s">
        <v>16</v>
      </c>
      <c r="B113" s="0" t="s">
        <v>2995</v>
      </c>
      <c r="C113" s="0" t="s">
        <v>2996</v>
      </c>
      <c r="D113" s="0" t="s">
        <v>3000</v>
      </c>
      <c r="E113" s="0" t="s">
        <v>3001</v>
      </c>
      <c r="F113" s="0" t="s">
        <v>2724</v>
      </c>
      <c r="G113" s="0" t="s">
        <v>3002</v>
      </c>
    </row>
    <row customHeight="1" ht="11.25">
      <c r="A114" s="0" t="s">
        <v>16</v>
      </c>
      <c r="B114" s="0" t="s">
        <v>2995</v>
      </c>
      <c r="C114" s="0" t="s">
        <v>2996</v>
      </c>
      <c r="D114" s="0" t="s">
        <v>3003</v>
      </c>
      <c r="E114" s="0" t="s">
        <v>3004</v>
      </c>
      <c r="F114" s="0" t="s">
        <v>2724</v>
      </c>
      <c r="G114" s="0" t="s">
        <v>3005</v>
      </c>
    </row>
    <row customHeight="1" ht="11.25">
      <c r="A115" s="0" t="s">
        <v>16</v>
      </c>
      <c r="B115" s="0" t="s">
        <v>2995</v>
      </c>
      <c r="C115" s="0" t="s">
        <v>2996</v>
      </c>
      <c r="D115" s="0" t="s">
        <v>2856</v>
      </c>
      <c r="E115" s="0" t="s">
        <v>3006</v>
      </c>
      <c r="F115" s="0" t="s">
        <v>2724</v>
      </c>
      <c r="G115" s="0" t="s">
        <v>3007</v>
      </c>
    </row>
    <row customHeight="1" ht="11.25">
      <c r="A116" s="0" t="s">
        <v>16</v>
      </c>
      <c r="B116" s="0" t="s">
        <v>2995</v>
      </c>
      <c r="C116" s="0" t="s">
        <v>2996</v>
      </c>
      <c r="D116" s="0" t="s">
        <v>3008</v>
      </c>
      <c r="E116" s="0" t="s">
        <v>3009</v>
      </c>
      <c r="F116" s="0" t="s">
        <v>2748</v>
      </c>
      <c r="G116" s="0" t="s">
        <v>3010</v>
      </c>
    </row>
    <row customHeight="1" ht="11.25">
      <c r="A117" s="0" t="s">
        <v>16</v>
      </c>
      <c r="B117" s="0" t="s">
        <v>2995</v>
      </c>
      <c r="C117" s="0" t="s">
        <v>2996</v>
      </c>
      <c r="D117" s="0" t="s">
        <v>2995</v>
      </c>
      <c r="E117" s="0" t="s">
        <v>2996</v>
      </c>
      <c r="F117" s="0" t="s">
        <v>2721</v>
      </c>
      <c r="G117" s="0" t="s">
        <v>3011</v>
      </c>
    </row>
    <row customHeight="1" ht="11.25">
      <c r="A118" s="0" t="s">
        <v>16</v>
      </c>
      <c r="B118" s="0" t="s">
        <v>2995</v>
      </c>
      <c r="C118" s="0" t="s">
        <v>2996</v>
      </c>
      <c r="D118" s="0" t="s">
        <v>3012</v>
      </c>
      <c r="E118" s="0" t="s">
        <v>3013</v>
      </c>
      <c r="F118" s="0" t="s">
        <v>2724</v>
      </c>
      <c r="G118" s="0" t="s">
        <v>3014</v>
      </c>
    </row>
    <row customHeight="1" ht="11.25">
      <c r="A119" s="0" t="s">
        <v>16</v>
      </c>
      <c r="B119" s="0" t="s">
        <v>3015</v>
      </c>
      <c r="C119" s="0" t="s">
        <v>3016</v>
      </c>
      <c r="D119" s="0" t="s">
        <v>3017</v>
      </c>
      <c r="E119" s="0" t="s">
        <v>3018</v>
      </c>
      <c r="F119" s="0" t="s">
        <v>2724</v>
      </c>
      <c r="G119" s="0" t="s">
        <v>3019</v>
      </c>
    </row>
    <row customHeight="1" ht="11.25">
      <c r="A120" s="0" t="s">
        <v>16</v>
      </c>
      <c r="B120" s="0" t="s">
        <v>3015</v>
      </c>
      <c r="C120" s="0" t="s">
        <v>3016</v>
      </c>
      <c r="D120" s="0" t="s">
        <v>3015</v>
      </c>
      <c r="E120" s="0" t="s">
        <v>3016</v>
      </c>
      <c r="F120" s="0" t="s">
        <v>2721</v>
      </c>
      <c r="G120" s="0" t="s">
        <v>3020</v>
      </c>
    </row>
    <row customHeight="1" ht="11.25">
      <c r="A121" s="0" t="s">
        <v>16</v>
      </c>
      <c r="B121" s="0" t="s">
        <v>3015</v>
      </c>
      <c r="C121" s="0" t="s">
        <v>3016</v>
      </c>
      <c r="D121" s="0" t="s">
        <v>3021</v>
      </c>
      <c r="E121" s="0" t="s">
        <v>3022</v>
      </c>
      <c r="F121" s="0" t="s">
        <v>2727</v>
      </c>
      <c r="G121" s="0" t="s">
        <v>3023</v>
      </c>
    </row>
    <row customHeight="1" ht="11.25">
      <c r="A122" s="0" t="s">
        <v>16</v>
      </c>
      <c r="B122" s="0" t="s">
        <v>3024</v>
      </c>
      <c r="C122" s="0" t="s">
        <v>3025</v>
      </c>
      <c r="D122" s="0" t="s">
        <v>3024</v>
      </c>
      <c r="E122" s="0" t="s">
        <v>3025</v>
      </c>
      <c r="F122" s="0" t="s">
        <v>2779</v>
      </c>
      <c r="G122" s="0" t="s">
        <v>3026</v>
      </c>
    </row>
    <row customHeight="1" ht="11.25">
      <c r="A123" s="0" t="s">
        <v>16</v>
      </c>
      <c r="B123" s="0" t="s">
        <v>3027</v>
      </c>
      <c r="C123" s="0" t="s">
        <v>3028</v>
      </c>
      <c r="D123" s="0" t="s">
        <v>3029</v>
      </c>
      <c r="E123" s="0" t="s">
        <v>3030</v>
      </c>
      <c r="F123" s="0" t="s">
        <v>2724</v>
      </c>
      <c r="G123" s="0" t="s">
        <v>3031</v>
      </c>
    </row>
    <row customHeight="1" ht="11.25">
      <c r="A124" s="0" t="s">
        <v>16</v>
      </c>
      <c r="B124" s="0" t="s">
        <v>3027</v>
      </c>
      <c r="C124" s="0" t="s">
        <v>3028</v>
      </c>
      <c r="D124" s="0" t="s">
        <v>3032</v>
      </c>
      <c r="E124" s="0" t="s">
        <v>3033</v>
      </c>
      <c r="F124" s="0" t="s">
        <v>2724</v>
      </c>
      <c r="G124" s="0" t="s">
        <v>3034</v>
      </c>
    </row>
    <row customHeight="1" ht="11.25">
      <c r="A125" s="0" t="s">
        <v>16</v>
      </c>
      <c r="B125" s="0" t="s">
        <v>3027</v>
      </c>
      <c r="C125" s="0" t="s">
        <v>3028</v>
      </c>
      <c r="D125" s="0" t="s">
        <v>3035</v>
      </c>
      <c r="E125" s="0" t="s">
        <v>3036</v>
      </c>
      <c r="F125" s="0" t="s">
        <v>2748</v>
      </c>
      <c r="G125" s="0" t="s">
        <v>3037</v>
      </c>
    </row>
    <row customHeight="1" ht="11.25">
      <c r="A126" s="0" t="s">
        <v>16</v>
      </c>
      <c r="B126" s="0" t="s">
        <v>3027</v>
      </c>
      <c r="C126" s="0" t="s">
        <v>3028</v>
      </c>
      <c r="D126" s="0" t="s">
        <v>3027</v>
      </c>
      <c r="E126" s="0" t="s">
        <v>3028</v>
      </c>
      <c r="F126" s="0" t="s">
        <v>2721</v>
      </c>
      <c r="G126" s="0" t="s">
        <v>3038</v>
      </c>
    </row>
    <row customHeight="1" ht="11.25">
      <c r="A127" s="0" t="s">
        <v>16</v>
      </c>
      <c r="B127" s="0" t="s">
        <v>3027</v>
      </c>
      <c r="C127" s="0" t="s">
        <v>3028</v>
      </c>
      <c r="D127" s="0" t="s">
        <v>3039</v>
      </c>
      <c r="E127" s="0" t="s">
        <v>3040</v>
      </c>
      <c r="F127" s="0" t="s">
        <v>2724</v>
      </c>
      <c r="G127" s="0" t="s">
        <v>3041</v>
      </c>
    </row>
    <row customHeight="1" ht="11.25">
      <c r="A128" s="0" t="s">
        <v>16</v>
      </c>
      <c r="B128" s="0" t="s">
        <v>3042</v>
      </c>
      <c r="C128" s="0" t="s">
        <v>3043</v>
      </c>
      <c r="D128" s="0" t="s">
        <v>3044</v>
      </c>
      <c r="E128" s="0" t="s">
        <v>3045</v>
      </c>
      <c r="F128" s="0" t="s">
        <v>2727</v>
      </c>
      <c r="G128" s="0" t="s">
        <v>3046</v>
      </c>
    </row>
    <row customHeight="1" ht="11.25">
      <c r="A129" s="0" t="s">
        <v>16</v>
      </c>
      <c r="B129" s="0" t="s">
        <v>3042</v>
      </c>
      <c r="C129" s="0" t="s">
        <v>3043</v>
      </c>
      <c r="D129" s="0" t="s">
        <v>3047</v>
      </c>
      <c r="E129" s="0" t="s">
        <v>3048</v>
      </c>
      <c r="F129" s="0" t="s">
        <v>2724</v>
      </c>
      <c r="G129" s="0" t="s">
        <v>3049</v>
      </c>
    </row>
    <row customHeight="1" ht="11.25">
      <c r="A130" s="0" t="s">
        <v>16</v>
      </c>
      <c r="B130" s="0" t="s">
        <v>3042</v>
      </c>
      <c r="C130" s="0" t="s">
        <v>3043</v>
      </c>
      <c r="D130" s="0" t="s">
        <v>3050</v>
      </c>
      <c r="E130" s="0" t="s">
        <v>3051</v>
      </c>
      <c r="F130" s="0" t="s">
        <v>2748</v>
      </c>
      <c r="G130" s="0" t="s">
        <v>3052</v>
      </c>
    </row>
    <row customHeight="1" ht="11.25">
      <c r="A131" s="0" t="s">
        <v>16</v>
      </c>
      <c r="B131" s="0" t="s">
        <v>3042</v>
      </c>
      <c r="C131" s="0" t="s">
        <v>3043</v>
      </c>
      <c r="D131" s="0" t="s">
        <v>3042</v>
      </c>
      <c r="E131" s="0" t="s">
        <v>3043</v>
      </c>
      <c r="F131" s="0" t="s">
        <v>2721</v>
      </c>
      <c r="G131" s="0" t="s">
        <v>3053</v>
      </c>
    </row>
    <row customHeight="1" ht="11.25">
      <c r="A132" s="0" t="s">
        <v>16</v>
      </c>
      <c r="B132" s="0" t="s">
        <v>3042</v>
      </c>
      <c r="C132" s="0" t="s">
        <v>3043</v>
      </c>
      <c r="D132" s="0" t="s">
        <v>3054</v>
      </c>
      <c r="E132" s="0" t="s">
        <v>3055</v>
      </c>
      <c r="F132" s="0" t="s">
        <v>2724</v>
      </c>
      <c r="G132" s="0" t="s">
        <v>3056</v>
      </c>
    </row>
    <row customHeight="1" ht="11.25">
      <c r="A133" s="0" t="s">
        <v>16</v>
      </c>
      <c r="B133" s="0" t="s">
        <v>3042</v>
      </c>
      <c r="C133" s="0" t="s">
        <v>3043</v>
      </c>
      <c r="D133" s="0" t="s">
        <v>3057</v>
      </c>
      <c r="E133" s="0" t="s">
        <v>3058</v>
      </c>
      <c r="F133" s="0" t="s">
        <v>2727</v>
      </c>
      <c r="G133" s="0" t="s">
        <v>3059</v>
      </c>
    </row>
    <row customHeight="1" ht="11.25">
      <c r="A134" s="0" t="s">
        <v>16</v>
      </c>
      <c r="B134" s="0" t="s">
        <v>3060</v>
      </c>
      <c r="C134" s="0" t="s">
        <v>3061</v>
      </c>
      <c r="D134" s="0" t="s">
        <v>3060</v>
      </c>
      <c r="E134" s="0" t="s">
        <v>3061</v>
      </c>
      <c r="F134" s="0" t="s">
        <v>2779</v>
      </c>
      <c r="G134" s="0" t="s">
        <v>3062</v>
      </c>
    </row>
    <row customHeight="1" ht="11.25">
      <c r="A135" s="0" t="s">
        <v>16</v>
      </c>
      <c r="B135" s="0" t="s">
        <v>3063</v>
      </c>
      <c r="C135" s="0" t="s">
        <v>3064</v>
      </c>
      <c r="D135" s="0" t="s">
        <v>3065</v>
      </c>
      <c r="E135" s="0" t="s">
        <v>3066</v>
      </c>
      <c r="F135" s="0" t="s">
        <v>2724</v>
      </c>
      <c r="G135" s="0" t="s">
        <v>3067</v>
      </c>
    </row>
    <row customHeight="1" ht="11.25">
      <c r="A136" s="0" t="s">
        <v>16</v>
      </c>
      <c r="B136" s="0" t="s">
        <v>3063</v>
      </c>
      <c r="C136" s="0" t="s">
        <v>3064</v>
      </c>
      <c r="D136" s="0" t="s">
        <v>3068</v>
      </c>
      <c r="E136" s="0" t="s">
        <v>3069</v>
      </c>
      <c r="F136" s="0" t="s">
        <v>2724</v>
      </c>
      <c r="G136" s="0" t="s">
        <v>3070</v>
      </c>
    </row>
    <row customHeight="1" ht="11.25">
      <c r="A137" s="0" t="s">
        <v>16</v>
      </c>
      <c r="B137" s="0" t="s">
        <v>3063</v>
      </c>
      <c r="C137" s="0" t="s">
        <v>3064</v>
      </c>
      <c r="D137" s="0" t="s">
        <v>3071</v>
      </c>
      <c r="E137" s="0" t="s">
        <v>3072</v>
      </c>
      <c r="F137" s="0" t="s">
        <v>2727</v>
      </c>
      <c r="G137" s="0" t="s">
        <v>3073</v>
      </c>
    </row>
    <row customHeight="1" ht="11.25">
      <c r="A138" s="0" t="s">
        <v>16</v>
      </c>
      <c r="B138" s="0" t="s">
        <v>3063</v>
      </c>
      <c r="C138" s="0" t="s">
        <v>3064</v>
      </c>
      <c r="D138" s="0" t="s">
        <v>3063</v>
      </c>
      <c r="E138" s="0" t="s">
        <v>3064</v>
      </c>
      <c r="F138" s="0" t="s">
        <v>2721</v>
      </c>
      <c r="G138" s="0" t="s">
        <v>3074</v>
      </c>
    </row>
    <row customHeight="1" ht="11.25">
      <c r="A139" s="0" t="s">
        <v>16</v>
      </c>
      <c r="B139" s="0" t="s">
        <v>3075</v>
      </c>
      <c r="C139" s="0" t="s">
        <v>3076</v>
      </c>
      <c r="D139" s="0" t="s">
        <v>3077</v>
      </c>
      <c r="E139" s="0" t="s">
        <v>3078</v>
      </c>
      <c r="F139" s="0" t="s">
        <v>2724</v>
      </c>
      <c r="G139" s="0" t="s">
        <v>3079</v>
      </c>
    </row>
    <row customHeight="1" ht="11.25">
      <c r="A140" s="0" t="s">
        <v>16</v>
      </c>
      <c r="B140" s="0" t="s">
        <v>3075</v>
      </c>
      <c r="C140" s="0" t="s">
        <v>3076</v>
      </c>
      <c r="D140" s="0" t="s">
        <v>3075</v>
      </c>
      <c r="E140" s="0" t="s">
        <v>3076</v>
      </c>
      <c r="F140" s="0" t="s">
        <v>2721</v>
      </c>
      <c r="G140" s="0" t="s">
        <v>3080</v>
      </c>
    </row>
    <row customHeight="1" ht="11.25">
      <c r="A141" s="0" t="s">
        <v>16</v>
      </c>
      <c r="B141" s="0" t="s">
        <v>3075</v>
      </c>
      <c r="C141" s="0" t="s">
        <v>3076</v>
      </c>
      <c r="D141" s="0" t="s">
        <v>3081</v>
      </c>
      <c r="E141" s="0" t="s">
        <v>3082</v>
      </c>
      <c r="F141" s="0" t="s">
        <v>2727</v>
      </c>
      <c r="G141" s="0" t="s">
        <v>3083</v>
      </c>
    </row>
    <row customHeight="1" ht="11.25">
      <c r="A142" s="0" t="s">
        <v>16</v>
      </c>
      <c r="B142" s="0" t="s">
        <v>3075</v>
      </c>
      <c r="C142" s="0" t="s">
        <v>3076</v>
      </c>
      <c r="D142" s="0" t="s">
        <v>3084</v>
      </c>
      <c r="E142" s="0" t="s">
        <v>3085</v>
      </c>
      <c r="F142" s="0" t="s">
        <v>2724</v>
      </c>
      <c r="G142" s="0" t="s">
        <v>3086</v>
      </c>
    </row>
    <row customHeight="1" ht="11.25">
      <c r="A143" s="0" t="s">
        <v>16</v>
      </c>
      <c r="B143" s="0" t="s">
        <v>3087</v>
      </c>
      <c r="C143" s="0" t="s">
        <v>3088</v>
      </c>
      <c r="D143" s="0" t="s">
        <v>3087</v>
      </c>
      <c r="E143" s="0" t="s">
        <v>3088</v>
      </c>
      <c r="F143" s="0" t="s">
        <v>3089</v>
      </c>
      <c r="G143" s="0" t="s">
        <v>3090</v>
      </c>
    </row>
    <row customHeight="1" ht="11.25">
      <c r="A144" s="0" t="s">
        <v>16</v>
      </c>
      <c r="B144" s="0" t="s">
        <v>3091</v>
      </c>
      <c r="C144" s="0" t="s">
        <v>3092</v>
      </c>
      <c r="D144" s="0" t="s">
        <v>3091</v>
      </c>
      <c r="E144" s="0" t="s">
        <v>3092</v>
      </c>
      <c r="F144" s="0" t="s">
        <v>3089</v>
      </c>
      <c r="G144" s="0" t="s">
        <v>3093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0A998-DB08-5B63-FFD8-5A3E12039C8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9" width="9.140625"/>
    <col min="2" max="2" style="4599" width="84.28125" customWidth="1"/>
    <col min="3" max="3" style="4599" width="9.140625"/>
  </cols>
  <sheetData>
    <row customHeight="1" ht="11.25">
      <c r="A1" s="891" t="s">
        <v>3145</v>
      </c>
      <c r="B1" s="891" t="s">
        <v>3146</v>
      </c>
      <c r="C1" s="891" t="s">
        <v>1168</v>
      </c>
    </row>
    <row customHeight="1" ht="11.25">
      <c r="A2" s="891">
        <v>4189678</v>
      </c>
      <c r="B2" s="891" t="s">
        <v>3147</v>
      </c>
      <c r="C2" s="891" t="s">
        <v>3148</v>
      </c>
    </row>
    <row customHeight="1" ht="11.25">
      <c r="A3" s="891">
        <v>4190415</v>
      </c>
      <c r="B3" s="891" t="s">
        <v>3149</v>
      </c>
      <c r="C3" s="891" t="s">
        <v>3148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1B798-E5AD-26E1-F536-1C47923F5D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4" width="38.421875" customWidth="1"/>
    <col min="2" max="5" style="5224" width="9.140625"/>
  </cols>
  <sheetData>
    <row customHeight="1" ht="15">
      <c r="A1" s="219" t="s">
        <v>3150</v>
      </c>
      <c r="B1" s="219" t="s">
        <v>3151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C1859-3F19-0B09-BCC8-A5A976FADD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3152</v>
      </c>
      <c r="B1" s="0" t="b">
        <v>1</v>
      </c>
    </row>
    <row customHeight="1" ht="11.25">
      <c r="A2" s="0" t="s">
        <v>3153</v>
      </c>
      <c r="B2" s="0" t="b">
        <v>0</v>
      </c>
    </row>
    <row customHeight="1" ht="11.25">
      <c r="A3" s="0" t="s">
        <v>3154</v>
      </c>
      <c r="B3" s="0" t="b">
        <v>1</v>
      </c>
    </row>
    <row customHeight="1" ht="11.25">
      <c r="A4" s="0" t="s">
        <v>3155</v>
      </c>
      <c r="B4" s="0" t="b">
        <v>0</v>
      </c>
    </row>
    <row customHeight="1" ht="11.25">
      <c r="A5" s="0" t="s">
        <v>3156</v>
      </c>
      <c r="B5" s="0" t="b">
        <v>0</v>
      </c>
    </row>
    <row customHeight="1" ht="11.25">
      <c r="A6" s="0" t="s">
        <v>3157</v>
      </c>
      <c r="B6" s="0" t="b">
        <v>0</v>
      </c>
    </row>
    <row customHeight="1" ht="11.25">
      <c r="A7" s="0" t="s">
        <v>3158</v>
      </c>
      <c r="B7" s="0" t="b">
        <v>0</v>
      </c>
    </row>
    <row customHeight="1" ht="11.25">
      <c r="A8" s="0" t="s">
        <v>3159</v>
      </c>
      <c r="B8" s="0" t="b">
        <v>0</v>
      </c>
    </row>
    <row customHeight="1" ht="11.25">
      <c r="A9" s="0" t="s">
        <v>3160</v>
      </c>
      <c r="B9" s="0" t="b">
        <v>0</v>
      </c>
    </row>
    <row customHeight="1" ht="11.25">
      <c r="A10" s="0" t="s">
        <v>3161</v>
      </c>
      <c r="B10" s="0" t="b">
        <v>0</v>
      </c>
    </row>
    <row customHeight="1" ht="11.25">
      <c r="A11" s="0" t="s">
        <v>3162</v>
      </c>
      <c r="B11" s="0" t="b">
        <v>1</v>
      </c>
    </row>
    <row customHeight="1" ht="11.25">
      <c r="A12" s="0" t="s">
        <v>3163</v>
      </c>
      <c r="B12" s="0" t="b">
        <v>0</v>
      </c>
    </row>
    <row customHeight="1" ht="11.25">
      <c r="A13" s="0" t="s">
        <v>3164</v>
      </c>
      <c r="B13" s="0" t="b">
        <v>0</v>
      </c>
    </row>
    <row customHeight="1" ht="11.25">
      <c r="A14" s="0" t="s">
        <v>3165</v>
      </c>
      <c r="B14" s="0" t="b">
        <v>0</v>
      </c>
    </row>
    <row customHeight="1" ht="11.25">
      <c r="A15" s="0" t="s">
        <v>3166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5AD48-FB08-E928-3549-8A146B3585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89345-0F78-8F4E-0588-809ECBDE2C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7" width="36.28125" customWidth="1"/>
    <col min="2" max="2" style="2907" width="21.140625" customWidth="1"/>
  </cols>
  <sheetData>
    <row customHeight="1" ht="11.25">
      <c r="A1" s="123" t="s">
        <v>3167</v>
      </c>
      <c r="B1" s="123" t="s">
        <v>3168</v>
      </c>
    </row>
    <row customHeight="1" ht="11.25">
      <c r="A2" s="118" t="s">
        <v>3169</v>
      </c>
      <c r="B2" s="118" t="s">
        <v>3170</v>
      </c>
    </row>
    <row customHeight="1" ht="11.25">
      <c r="A3" s="118" t="s">
        <v>3171</v>
      </c>
      <c r="B3" s="118" t="s">
        <v>3172</v>
      </c>
    </row>
    <row customHeight="1" ht="11.25">
      <c r="A4" s="118" t="s">
        <v>3173</v>
      </c>
      <c r="B4" s="118" t="s">
        <v>3174</v>
      </c>
    </row>
    <row customHeight="1" ht="11.25">
      <c r="A5" s="118" t="s">
        <v>3175</v>
      </c>
      <c r="B5" s="118" t="s">
        <v>3176</v>
      </c>
    </row>
    <row customHeight="1" ht="11.25">
      <c r="A6" s="118" t="s">
        <v>3177</v>
      </c>
      <c r="B6" s="118" t="s">
        <v>3178</v>
      </c>
    </row>
    <row customHeight="1" ht="11.25">
      <c r="A7" s="118" t="s">
        <v>3179</v>
      </c>
      <c r="B7" s="118" t="s">
        <v>3180</v>
      </c>
    </row>
    <row customHeight="1" ht="11.25">
      <c r="A8" s="118" t="s">
        <v>3181</v>
      </c>
      <c r="B8" s="118" t="s">
        <v>3182</v>
      </c>
    </row>
    <row customHeight="1" ht="11.25">
      <c r="A9" s="118" t="s">
        <v>3183</v>
      </c>
      <c r="B9" s="118" t="s">
        <v>3184</v>
      </c>
    </row>
    <row customHeight="1" ht="11.25">
      <c r="A10" s="118" t="s">
        <v>3185</v>
      </c>
      <c r="B10" s="118" t="s">
        <v>3186</v>
      </c>
    </row>
    <row customHeight="1" ht="11.25">
      <c r="A11" s="118" t="s">
        <v>3187</v>
      </c>
      <c r="B11" s="118" t="s">
        <v>3188</v>
      </c>
    </row>
    <row customHeight="1" ht="11.25">
      <c r="A12" s="118" t="s">
        <v>3189</v>
      </c>
      <c r="B12" s="118" t="s">
        <v>3190</v>
      </c>
    </row>
    <row customHeight="1" ht="11.25">
      <c r="A13" s="118" t="s">
        <v>3191</v>
      </c>
      <c r="B13" s="118" t="s">
        <v>3192</v>
      </c>
    </row>
    <row customHeight="1" ht="11.25">
      <c r="A14" s="118" t="s">
        <v>3193</v>
      </c>
      <c r="B14" s="118" t="s">
        <v>3194</v>
      </c>
    </row>
    <row customHeight="1" ht="11.25">
      <c r="A15" s="118" t="s">
        <v>3195</v>
      </c>
      <c r="B15" s="118" t="s">
        <v>3196</v>
      </c>
    </row>
    <row customHeight="1" ht="11.25">
      <c r="A16" s="118" t="s">
        <v>3197</v>
      </c>
      <c r="B16" s="118" t="s">
        <v>3198</v>
      </c>
    </row>
    <row customHeight="1" ht="11.25">
      <c r="A17" s="118" t="s">
        <v>3199</v>
      </c>
      <c r="B17" s="118" t="s">
        <v>3200</v>
      </c>
    </row>
    <row customHeight="1" ht="11.25">
      <c r="A18" s="118" t="s">
        <v>3201</v>
      </c>
      <c r="B18" s="118" t="s">
        <v>3202</v>
      </c>
    </row>
    <row customHeight="1" ht="11.25">
      <c r="A19" s="118" t="s">
        <v>3203</v>
      </c>
      <c r="B19" s="118" t="s">
        <v>3204</v>
      </c>
    </row>
    <row customHeight="1" ht="11.25">
      <c r="A20" s="118" t="s">
        <v>3205</v>
      </c>
      <c r="B20" s="118" t="s">
        <v>3206</v>
      </c>
    </row>
    <row customHeight="1" ht="11.25">
      <c r="A21" s="118" t="s">
        <v>3207</v>
      </c>
      <c r="B21" s="118" t="s">
        <v>3208</v>
      </c>
    </row>
    <row customHeight="1" ht="11.25">
      <c r="A22" s="118" t="s">
        <v>3209</v>
      </c>
      <c r="B22" s="118" t="s">
        <v>3210</v>
      </c>
    </row>
    <row customHeight="1" ht="11.25">
      <c r="A23" s="118" t="s">
        <v>3211</v>
      </c>
      <c r="B23" s="118" t="s">
        <v>3212</v>
      </c>
    </row>
    <row customHeight="1" ht="11.25">
      <c r="A24" s="118" t="s">
        <v>3213</v>
      </c>
      <c r="B24" s="118" t="s">
        <v>3214</v>
      </c>
    </row>
    <row customHeight="1" ht="11.25">
      <c r="A25" s="118" t="s">
        <v>3215</v>
      </c>
      <c r="B25" s="118" t="s">
        <v>3216</v>
      </c>
    </row>
    <row customHeight="1" ht="11.25">
      <c r="A26" s="118" t="s">
        <v>3217</v>
      </c>
      <c r="B26" s="118" t="s">
        <v>3218</v>
      </c>
    </row>
    <row customHeight="1" ht="11.25">
      <c r="A27" s="118" t="s">
        <v>3219</v>
      </c>
      <c r="B27" s="118" t="s">
        <v>3220</v>
      </c>
    </row>
    <row customHeight="1" ht="11.25">
      <c r="A28" s="118" t="s">
        <v>3221</v>
      </c>
      <c r="B28" s="118" t="s">
        <v>3222</v>
      </c>
    </row>
    <row customHeight="1" ht="11.25">
      <c r="A29" s="118" t="s">
        <v>3223</v>
      </c>
      <c r="B29" s="118" t="s">
        <v>3224</v>
      </c>
    </row>
    <row customHeight="1" ht="11.25">
      <c r="A30" s="118" t="s">
        <v>3225</v>
      </c>
      <c r="B30" s="118" t="s">
        <v>3226</v>
      </c>
    </row>
    <row customHeight="1" ht="11.25">
      <c r="A31" s="118" t="s">
        <v>3227</v>
      </c>
      <c r="B31" s="118" t="s">
        <v>3228</v>
      </c>
    </row>
    <row customHeight="1" ht="11.25">
      <c r="A32" s="118" t="s">
        <v>3229</v>
      </c>
      <c r="B32" s="118" t="s">
        <v>3230</v>
      </c>
    </row>
    <row customHeight="1" ht="11.25">
      <c r="A33" s="118" t="s">
        <v>3231</v>
      </c>
      <c r="B33" s="118" t="s">
        <v>3232</v>
      </c>
    </row>
    <row customHeight="1" ht="11.25">
      <c r="A34" s="118" t="s">
        <v>3233</v>
      </c>
      <c r="B34" s="118" t="s">
        <v>3234</v>
      </c>
    </row>
    <row customHeight="1" ht="11.25">
      <c r="A35" s="118" t="s">
        <v>3235</v>
      </c>
      <c r="B35" s="118" t="s">
        <v>3236</v>
      </c>
    </row>
    <row customHeight="1" ht="11.25">
      <c r="A36" s="118" t="s">
        <v>3237</v>
      </c>
      <c r="B36" s="118" t="s">
        <v>3238</v>
      </c>
    </row>
    <row customHeight="1" ht="11.25">
      <c r="A37" s="118" t="s">
        <v>3239</v>
      </c>
      <c r="B37" s="118" t="s">
        <v>3240</v>
      </c>
    </row>
    <row customHeight="1" ht="11.25">
      <c r="A38" s="118" t="s">
        <v>3241</v>
      </c>
      <c r="B38" s="118" t="s">
        <v>3242</v>
      </c>
    </row>
    <row customHeight="1" ht="11.25">
      <c r="A39" s="118" t="s">
        <v>3243</v>
      </c>
      <c r="B39" s="118" t="s">
        <v>3244</v>
      </c>
    </row>
    <row customHeight="1" ht="11.25">
      <c r="A40" s="118" t="s">
        <v>3245</v>
      </c>
      <c r="B40" s="118" t="s">
        <v>3246</v>
      </c>
    </row>
    <row customHeight="1" ht="11.25">
      <c r="A41" s="118" t="s">
        <v>3247</v>
      </c>
      <c r="B41" s="118" t="s">
        <v>3248</v>
      </c>
    </row>
    <row customHeight="1" ht="11.25">
      <c r="A42" s="118" t="s">
        <v>3249</v>
      </c>
      <c r="B42" s="118" t="s">
        <v>3250</v>
      </c>
    </row>
    <row customHeight="1" ht="11.25">
      <c r="A43" s="118" t="s">
        <v>3251</v>
      </c>
      <c r="B43" s="118" t="s">
        <v>3252</v>
      </c>
    </row>
    <row customHeight="1" ht="11.25">
      <c r="A44" s="118" t="s">
        <v>3253</v>
      </c>
      <c r="B44" s="118" t="s">
        <v>3254</v>
      </c>
    </row>
    <row customHeight="1" ht="11.25">
      <c r="A45" s="118" t="s">
        <v>3255</v>
      </c>
      <c r="B45" s="118" t="s">
        <v>3256</v>
      </c>
    </row>
    <row customHeight="1" ht="11.25">
      <c r="A46" s="118" t="s">
        <v>3257</v>
      </c>
      <c r="B46" s="118" t="s">
        <v>3258</v>
      </c>
    </row>
    <row customHeight="1" ht="11.25">
      <c r="A47" s="118" t="s">
        <v>3259</v>
      </c>
      <c r="B47" s="118" t="s">
        <v>3260</v>
      </c>
    </row>
    <row customHeight="1" ht="11.25">
      <c r="A48" s="118" t="s">
        <v>3261</v>
      </c>
      <c r="B48" s="118" t="s">
        <v>3262</v>
      </c>
    </row>
    <row customHeight="1" ht="11.25">
      <c r="A49" s="118" t="s">
        <v>3263</v>
      </c>
      <c r="B49" s="118" t="s">
        <v>3264</v>
      </c>
    </row>
    <row customHeight="1" ht="11.25">
      <c r="A50" s="118" t="s">
        <v>3265</v>
      </c>
      <c r="B50" s="118" t="s">
        <v>3266</v>
      </c>
    </row>
    <row customHeight="1" ht="11.25">
      <c r="A51" s="118" t="s">
        <v>3267</v>
      </c>
      <c r="B51" s="118" t="s">
        <v>3268</v>
      </c>
    </row>
    <row customHeight="1" ht="11.25">
      <c r="A52" s="118" t="s">
        <v>3269</v>
      </c>
      <c r="B52" s="118" t="s">
        <v>3270</v>
      </c>
    </row>
    <row customHeight="1" ht="11.25">
      <c r="A53" s="118" t="s">
        <v>3271</v>
      </c>
      <c r="B53" s="118" t="s">
        <v>3272</v>
      </c>
    </row>
    <row customHeight="1" ht="11.25">
      <c r="A54" s="118" t="s">
        <v>3273</v>
      </c>
      <c r="B54" s="118" t="s">
        <v>3274</v>
      </c>
    </row>
    <row customHeight="1" ht="11.25">
      <c r="A55" s="118" t="s">
        <v>3275</v>
      </c>
      <c r="B55" s="118" t="s">
        <v>3276</v>
      </c>
    </row>
    <row customHeight="1" ht="11.25">
      <c r="A56" s="118" t="s">
        <v>3277</v>
      </c>
      <c r="B56" s="118" t="s">
        <v>3278</v>
      </c>
    </row>
    <row customHeight="1" ht="11.25">
      <c r="A57" s="118" t="s">
        <v>3279</v>
      </c>
      <c r="B57" s="118" t="s">
        <v>3280</v>
      </c>
    </row>
    <row customHeight="1" ht="11.25">
      <c r="A58" s="118" t="s">
        <v>3281</v>
      </c>
      <c r="B58" s="118" t="s">
        <v>3282</v>
      </c>
    </row>
    <row customHeight="1" ht="11.25">
      <c r="A59" s="118" t="s">
        <v>3283</v>
      </c>
      <c r="B59" s="118" t="s">
        <v>3284</v>
      </c>
    </row>
    <row customHeight="1" ht="11.25">
      <c r="A60" s="118" t="s">
        <v>3285</v>
      </c>
      <c r="B60" s="118" t="s">
        <v>3286</v>
      </c>
    </row>
    <row customHeight="1" ht="11.25">
      <c r="A61" s="118"/>
      <c r="B61" s="118" t="s">
        <v>3287</v>
      </c>
    </row>
    <row customHeight="1" ht="11.25">
      <c r="A62" s="118"/>
      <c r="B62" s="118" t="s">
        <v>3288</v>
      </c>
    </row>
    <row customHeight="1" ht="11.25">
      <c r="A63" s="118"/>
      <c r="B63" s="118" t="s">
        <v>3289</v>
      </c>
    </row>
    <row customHeight="1" ht="11.25">
      <c r="A64" s="118"/>
      <c r="B64" s="118" t="s">
        <v>3290</v>
      </c>
    </row>
    <row customHeight="1" ht="11.25">
      <c r="A65" s="118"/>
      <c r="B65" s="118" t="s">
        <v>3291</v>
      </c>
    </row>
    <row customHeight="1" ht="11.25">
      <c r="A66" s="118"/>
      <c r="B66" s="118" t="s">
        <v>3292</v>
      </c>
    </row>
    <row customHeight="1" ht="11.25">
      <c r="A67" s="118"/>
      <c r="B67" s="118" t="s">
        <v>3293</v>
      </c>
    </row>
    <row customHeight="1" ht="11.25">
      <c r="A68" s="118"/>
      <c r="B68" s="118" t="s">
        <v>3294</v>
      </c>
    </row>
    <row customHeight="1" ht="11.25">
      <c r="A69" s="118"/>
      <c r="B69" s="118" t="s">
        <v>3295</v>
      </c>
    </row>
    <row customHeight="1" ht="11.25">
      <c r="A70" s="118"/>
      <c r="B70" s="118" t="s">
        <v>3296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22AF8-6DA8-A659-DE4B-B99B223F473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7" width="3.7109375" customWidth="1"/>
    <col min="2" max="2" style="2907" width="90.7109375" customWidth="1"/>
    <col min="3" max="4" style="2907" width="9.140625"/>
  </cols>
  <sheetData>
    <row customHeight="1" ht="11.25">
      <c r="B1" s="149" t="s">
        <v>3297</v>
      </c>
    </row>
    <row customHeight="1" ht="90">
      <c r="B2" s="150" t="s">
        <v>3298</v>
      </c>
    </row>
    <row customHeight="1" ht="67.5">
      <c r="B3" s="150" t="s">
        <v>3299</v>
      </c>
    </row>
    <row customHeight="1" ht="33.75">
      <c r="B4" s="150" t="s">
        <v>3300</v>
      </c>
    </row>
    <row customHeight="1" ht="11.25">
      <c r="B5" s="150" t="s">
        <v>3301</v>
      </c>
    </row>
    <row customHeight="1" ht="22.5">
      <c r="B6" s="150" t="s">
        <v>3302</v>
      </c>
    </row>
    <row customHeight="1" ht="22.5">
      <c r="B7" s="150" t="s">
        <v>3303</v>
      </c>
    </row>
    <row customHeight="1" ht="22.5">
      <c r="B8" s="150" t="s">
        <v>3304</v>
      </c>
    </row>
    <row customHeight="1" ht="22.5">
      <c r="B9" s="150" t="s">
        <v>3305</v>
      </c>
    </row>
    <row customHeight="1" ht="56.25">
      <c r="B10" s="150" t="s">
        <v>3306</v>
      </c>
    </row>
    <row customHeight="1" ht="12.75">
      <c r="B11" s="215" t="s">
        <v>3307</v>
      </c>
    </row>
    <row customHeight="1" ht="11.25">
      <c r="B12" s="149" t="s">
        <v>3308</v>
      </c>
    </row>
    <row customHeight="1" ht="22.5">
      <c r="B13" s="150" t="s">
        <v>3309</v>
      </c>
    </row>
    <row customHeight="1" ht="67.5">
      <c r="B14" s="150" t="s">
        <v>3310</v>
      </c>
    </row>
    <row customHeight="1" ht="22.5">
      <c r="B15" s="150" t="s">
        <v>3311</v>
      </c>
    </row>
    <row customHeight="1" ht="11.25">
      <c r="B16" s="149" t="s">
        <v>3312</v>
      </c>
      <c r="D16" s="156"/>
    </row>
    <row customHeight="1" ht="33.75">
      <c r="B17" s="150" t="s">
        <v>3313</v>
      </c>
    </row>
    <row customHeight="1" ht="33.75">
      <c r="B18" s="150" t="s">
        <v>3314</v>
      </c>
    </row>
    <row customHeight="1" ht="11.25">
      <c r="B19" s="150" t="s">
        <v>3315</v>
      </c>
    </row>
    <row customHeight="1" ht="33.75">
      <c r="B20" s="150" t="s">
        <v>3316</v>
      </c>
    </row>
    <row customHeight="1" ht="11.25">
      <c r="B21" s="149" t="s">
        <v>3317</v>
      </c>
    </row>
    <row customHeight="1" ht="11.25">
      <c r="B22" s="150" t="s">
        <v>3318</v>
      </c>
    </row>
    <row r="24" customHeight="1" ht="22.5">
      <c r="B24" s="217" t="s">
        <v>3319</v>
      </c>
    </row>
    <row r="26" customHeight="1" ht="11.25">
      <c r="B26" s="149" t="s">
        <v>3320</v>
      </c>
    </row>
    <row customHeight="1" ht="22.5">
      <c r="B27" s="216" t="s">
        <v>399</v>
      </c>
    </row>
    <row customHeight="1" ht="56.25">
      <c r="B28" s="216" t="s">
        <v>3321</v>
      </c>
    </row>
    <row customHeight="1" ht="11.25">
      <c r="B29" s="266" t="s">
        <v>3322</v>
      </c>
    </row>
    <row customHeight="1" ht="22.5">
      <c r="B30" s="216" t="s">
        <v>3323</v>
      </c>
    </row>
    <row r="32" customHeight="1" ht="11.25">
      <c r="A32" s="244"/>
      <c r="B32" s="245" t="s">
        <v>3324</v>
      </c>
    </row>
    <row customHeight="1" ht="14.25">
      <c r="A33" s="246">
        <v>1</v>
      </c>
      <c r="B33" s="247" t="s">
        <v>3325</v>
      </c>
    </row>
    <row customHeight="1" ht="14.25">
      <c r="A34" s="246">
        <v>2</v>
      </c>
      <c r="B34" s="247" t="s">
        <v>3326</v>
      </c>
    </row>
    <row customHeight="1" ht="11.25">
      <c r="B35" s="245" t="s">
        <v>3327</v>
      </c>
    </row>
    <row customHeight="1" ht="11.25">
      <c r="B36" s="247" t="s">
        <v>3328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