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240" windowHeight="12525" tabRatio="814" activeTab="0"/>
  </bookViews>
  <sheets>
    <sheet name="Ф. 2.1" sheetId="1" r:id="rId1"/>
    <sheet name="Ф. 2.7" sheetId="2" r:id="rId2"/>
    <sheet name="Ф. 2.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<sst xmlns="http://schemas.openxmlformats.org/spreadsheetml/2006/main" count="170" uniqueCount="109">
  <si>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</si>
  <si>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</si>
  <si>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</si>
  <si>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</si>
  <si>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</si>
  <si>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</si>
  <si>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</si>
  <si>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Форма 2.7. Информация об основных показателях финансово-хозяйственной деятельности регулируемой организации</t>
  </si>
  <si>
    <t>Форма 2.1. Общая информация о регулируемой организации</t>
  </si>
  <si>
    <t>Количество скважин (штук)</t>
  </si>
  <si>
    <t xml:space="preserve">Почтовый адрес регулируемой организации     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</si>
  <si>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</si>
  <si>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</si>
  <si>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«Интернет» </t>
  </si>
  <si>
    <t>Протяженность водопроводных сетей (в однотрубном исчислении) (километров)</t>
  </si>
  <si>
    <t>1.</t>
  </si>
  <si>
    <t>2.</t>
  </si>
  <si>
    <t>Количество подкачивающих насосных станций (штук)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</si>
  <si>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</si>
  <si>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</si>
  <si>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</si>
  <si>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</si>
  <si>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</si>
  <si>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</si>
  <si>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</si>
  <si>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</si>
  <si>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</si>
  <si>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</si>
  <si>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</si>
  <si>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</si>
  <si>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</si>
  <si>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</si>
  <si>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</si>
  <si>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</si>
  <si>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</si>
  <si>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</si>
  <si>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</si>
  <si>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</si>
  <si>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</si>
  <si>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</si>
  <si>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</si>
  <si>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</si>
  <si>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</si>
  <si>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расходы на оплату холодной воды, приобретаемой у других организаций для последующей подачи потребителям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</si>
  <si>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</si>
  <si>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</si>
  <si>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</si>
  <si>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</si>
  <si>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</si>
  <si>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</si>
  <si>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</si>
  <si>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</si>
  <si>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</si>
  <si>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</si>
  <si>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воды, пропущенной через очистные сооружения</t>
  </si>
  <si>
    <t>тыс. руб.</t>
  </si>
  <si>
    <t>средневзвешенная стоимость 1 кВт·ч</t>
  </si>
  <si>
    <t xml:space="preserve"> объем приобретения</t>
  </si>
  <si>
    <t>расходы на покупаемую электрическую энергию (мощность), используемую в технологическом процессе</t>
  </si>
  <si>
    <t>руб./кВт*ч</t>
  </si>
  <si>
    <t>кВт*ч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</si>
  <si>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</si>
  <si>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</si>
  <si>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Валовая прибыль (убытки) от продажи товаров и услуг по регулируемому виду деятельности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</si>
  <si>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</t>
  </si>
  <si>
    <r>
      <t>тыс. м</t>
    </r>
    <r>
      <rPr>
        <vertAlign val="superscript"/>
        <sz val="12"/>
        <rFont val="Times New Roman"/>
        <family val="1"/>
      </rPr>
      <t>3</t>
    </r>
  </si>
  <si>
    <t>%</t>
  </si>
  <si>
    <t>чел.</t>
  </si>
  <si>
    <t>Объем поднятой воды</t>
  </si>
  <si>
    <t>Объем покупной воды</t>
  </si>
  <si>
    <t>Объем отпущенной потребителям воды, определенный по приборам учета и расчетным путем (по нормативам потребления)</t>
  </si>
  <si>
    <t>Потери воды в сетях</t>
  </si>
  <si>
    <t xml:space="preserve">Среднесписочная численность основного производственного персонала </t>
  </si>
  <si>
    <t>процент объема отпуска воды потребителям</t>
  </si>
  <si>
    <t xml:space="preserve">Расход воды на собственные (в том числе хозяйственно-бытовые) нужды </t>
  </si>
  <si>
    <t xml:space="preserve">Показатель использования производственных объектов (по объему перекачки) по отношению к пиковому дню отчетного года </t>
  </si>
  <si>
    <t>тыс. кВт·ч</t>
  </si>
  <si>
    <t>Удельный расход электроэнергии на подачу воды в сеть</t>
  </si>
  <si>
    <t>Выручка от регулируемой деятельности с разбивкой по видам деятельности</t>
  </si>
  <si>
    <t>Себестоимость производимых товаров (оказываемых услуг) по регулируемому виду деятельности, включая:</t>
  </si>
  <si>
    <t>не превышает 80 процентов совокупной выручки за отчетный год</t>
  </si>
  <si>
    <t>ед/км</t>
  </si>
  <si>
    <t>шт.</t>
  </si>
  <si>
    <t>дней</t>
  </si>
  <si>
    <t>Количество аварий на системах холодного водоснабжения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</si>
  <si>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</si>
  <si>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</si>
  <si>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</si>
  <si>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</si>
  <si>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</si>
  <si>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</si>
  <si>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</si>
  <si>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</si>
  <si>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</si>
  <si>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</si>
  <si>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</si>
  <si>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филиал ОАО "ОГК-2" - Череповецкая ГРЭС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</si>
  <si>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</si>
  <si>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</si>
  <si>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</si>
  <si>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</si>
  <si>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</si>
  <si>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</si>
  <si>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</si>
  <si>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Филиппов Виктор Юрьевич</t>
  </si>
  <si>
    <t>ООО "Теплоэнергоремонт"</t>
  </si>
  <si>
    <t>за счет ввода</t>
  </si>
  <si>
    <t>за счет вывода</t>
  </si>
  <si>
    <t>за счет переоценки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</si>
</sst>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1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3" fontId="1" fillId="0" borderId="11" xfId="61" applyFont="1" applyBorder="1" applyAlignment="1">
      <alignment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center" wrapText="1" indent="1"/>
    </xf>
    <xf numFmtId="0" fontId="0" fillId="0" borderId="10" xfId="53" applyBorder="1" applyAlignment="1">
      <alignment horizontal="left" vertical="center" wrapText="1" indent="1"/>
      <protection/>
    </xf>
    <xf numFmtId="0" fontId="0" fillId="0" borderId="10" xfId="53" applyFont="1" applyBorder="1" applyAlignment="1" quotePrefix="1">
      <alignment horizontal="left" vertical="center" wrapText="1" indent="1"/>
      <protection/>
    </xf>
    <xf numFmtId="0" fontId="0" fillId="0" borderId="10" xfId="53" applyFont="1" applyBorder="1" applyAlignment="1">
      <alignment horizontal="left" vertical="center" wrapText="1" indent="1"/>
      <protection/>
    </xf>
    <xf numFmtId="0" fontId="28" fillId="0" borderId="10" xfId="42" applyBorder="1" applyAlignment="1">
      <alignment horizontal="left" vertical="center" wrapText="1" indent="1"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left" vertical="top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3" fontId="1" fillId="0" borderId="11" xfId="63" applyFont="1" applyBorder="1" applyAlignment="1">
      <alignment/>
    </xf>
    <xf numFmtId="0" fontId="1" fillId="0" borderId="11" xfId="53" applyFont="1" applyBorder="1" applyAlignment="1">
      <alignment horizontal="right" vertical="center" wrapText="1" indent="1"/>
      <protection/>
    </xf>
    <xf numFmtId="0" fontId="1" fillId="0" borderId="12" xfId="53" applyFont="1" applyBorder="1" applyAlignment="1">
      <alignment horizontal="left" vertical="top" wrapText="1" indent="2"/>
      <protection/>
    </xf>
    <xf numFmtId="0" fontId="1" fillId="0" borderId="12" xfId="53" applyFont="1" applyBorder="1" applyAlignment="1">
      <alignment horizontal="right" vertical="top" wrapText="1" indent="2"/>
      <protection/>
    </xf>
    <xf numFmtId="0" fontId="1" fillId="0" borderId="11" xfId="53" applyFont="1" applyBorder="1" applyAlignment="1">
      <alignment horizontal="left" vertical="top" wrapText="1" indent="2"/>
      <protection/>
    </xf>
    <xf numFmtId="0" fontId="1" fillId="0" borderId="13" xfId="53" applyFont="1" applyBorder="1" applyAlignment="1">
      <alignment horizontal="right" vertical="top" wrapText="1" indent="2"/>
      <protection/>
    </xf>
    <xf numFmtId="0" fontId="1" fillId="0" borderId="13" xfId="53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43" fontId="1" fillId="0" borderId="11" xfId="63" applyFont="1" applyBorder="1" applyAlignment="1">
      <alignment horizontal="center" vertical="center" wrapText="1"/>
    </xf>
    <xf numFmtId="0" fontId="1" fillId="0" borderId="11" xfId="53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  <xf numFmtId="43" fontId="1" fillId="0" borderId="11" xfId="6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55;&#1088;&#1086;&#1080;&#1079;&#1074;&#1086;&#1076;&#1089;&#1090;&#1074;&#1086;,%20&#1074;&#1099;&#1088;&#1091;&#1095;&#1082;&#1072;,%20&#1090;&#1086;&#1087;&#1083;&#1080;&#1074;&#1086;,%20&#1074;&#1086;&#1076;&#1072;%202014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42;&#1086;&#1076;&#1072;%202014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Статпоказатели"/>
      <sheetName val="Выручка"/>
      <sheetName val="Выручка 4 блок"/>
      <sheetName val="Выручка свод"/>
      <sheetName val="Покупная ээ и услуги СО"/>
      <sheetName val="Покупная ээ и услуги СО 4 блок"/>
      <sheetName val="Пок ээ и услуги СО СВОД"/>
      <sheetName val="Производство"/>
      <sheetName val="Производство 4 блок"/>
      <sheetName val="Производство свод"/>
      <sheetName val="Топливо"/>
      <sheetName val="Топливо 4 блок"/>
      <sheetName val="Топливо свод"/>
      <sheetName val="Водный налог"/>
      <sheetName val="Прочие"/>
    </sheetNames>
    <sheetDataSet>
      <sheetData sheetId="4">
        <row r="24">
          <cell r="AO24">
            <v>14632.326740000002</v>
          </cell>
        </row>
      </sheetData>
      <sheetData sheetId="8">
        <row r="35">
          <cell r="AB35">
            <v>1570.358</v>
          </cell>
        </row>
        <row r="40">
          <cell r="AB40">
            <v>914.5697460000001</v>
          </cell>
        </row>
      </sheetData>
      <sheetData sheetId="15">
        <row r="29">
          <cell r="P29">
            <v>68.08053354621399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014"/>
      <sheetName val="2014 (2)"/>
      <sheetName val="2014 раскрытие"/>
      <sheetName val="Ф. 2.7"/>
      <sheetName val="Лист2"/>
    </sheetNames>
    <sheetDataSet>
      <sheetData sheetId="12">
        <row r="7">
          <cell r="E7">
            <v>21640279.03</v>
          </cell>
        </row>
      </sheetData>
      <sheetData sheetId="14">
        <row r="5">
          <cell r="D5">
            <v>36680100.190000005</v>
          </cell>
          <cell r="L5">
            <v>6330857.340000001</v>
          </cell>
        </row>
        <row r="43">
          <cell r="K43">
            <v>1121711.9400000002</v>
          </cell>
        </row>
        <row r="71">
          <cell r="K71">
            <v>3956094.6199999996</v>
          </cell>
        </row>
        <row r="93">
          <cell r="K93">
            <v>3501662.41</v>
          </cell>
        </row>
        <row r="100">
          <cell r="L100">
            <v>1216467.33</v>
          </cell>
        </row>
        <row r="126">
          <cell r="K126">
            <v>10474818.25</v>
          </cell>
          <cell r="L126">
            <v>2107416.3200000003</v>
          </cell>
        </row>
        <row r="151">
          <cell r="K151">
            <v>3167472.16</v>
          </cell>
          <cell r="L151">
            <v>642587.5499999999</v>
          </cell>
        </row>
        <row r="172">
          <cell r="K172">
            <v>4397160.11</v>
          </cell>
        </row>
      </sheetData>
      <sheetData sheetId="15">
        <row r="9">
          <cell r="D9">
            <v>3956.09462</v>
          </cell>
        </row>
        <row r="10">
          <cell r="D10">
            <v>13642.29041</v>
          </cell>
        </row>
        <row r="11">
          <cell r="D11">
            <v>2750.00387</v>
          </cell>
        </row>
        <row r="12">
          <cell r="D12">
            <v>4397.160110000001</v>
          </cell>
        </row>
        <row r="13">
          <cell r="D13">
            <v>0</v>
          </cell>
        </row>
        <row r="14">
          <cell r="D14">
            <v>3580.8534700000005</v>
          </cell>
        </row>
        <row r="15">
          <cell r="D15">
            <v>0</v>
          </cell>
        </row>
        <row r="16">
          <cell r="D16">
            <v>4623.374350000001</v>
          </cell>
        </row>
        <row r="18">
          <cell r="D18">
            <v>1216.4673300000002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4.140625" style="1" customWidth="1"/>
    <col min="2" max="2" width="37.140625" style="1" customWidth="1"/>
    <col min="3" max="16384" width="9.140625" style="1" customWidth="1"/>
  </cols>
  <sheetData>
    <row r="1" spans="1:2" ht="18.75">
      <c r="A1" s="36" t="s">
        <v>8</v>
      </c>
      <c r="B1" s="36"/>
    </row>
    <row r="3" spans="1:2" ht="31.5" customHeight="1">
      <c r="A3" s="4" t="s">
        <v>0</v>
      </c>
      <c r="B3" s="14" t="s">
        <v>96</v>
      </c>
    </row>
    <row r="4" spans="1:2" ht="31.5" customHeight="1">
      <c r="A4" s="4" t="s">
        <v>1</v>
      </c>
      <c r="B4" s="14" t="s">
        <v>104</v>
      </c>
    </row>
    <row r="5" spans="1:2" ht="66" customHeight="1">
      <c r="A5" s="4" t="s">
        <v>12</v>
      </c>
      <c r="B5" s="15" t="s">
        <v>97</v>
      </c>
    </row>
    <row r="6" spans="1:2" ht="31.5" customHeight="1">
      <c r="A6" s="4" t="s">
        <v>10</v>
      </c>
      <c r="B6" s="14" t="s">
        <v>98</v>
      </c>
    </row>
    <row r="7" spans="1:2" ht="31.5" customHeight="1">
      <c r="A7" s="4" t="s">
        <v>2</v>
      </c>
      <c r="B7" s="14" t="s">
        <v>98</v>
      </c>
    </row>
    <row r="8" spans="1:2" ht="31.5" customHeight="1">
      <c r="A8" s="4" t="s">
        <v>3</v>
      </c>
      <c r="B8" s="16" t="s">
        <v>99</v>
      </c>
    </row>
    <row r="9" spans="1:2" ht="31.5" customHeight="1">
      <c r="A9" s="4" t="s">
        <v>13</v>
      </c>
      <c r="B9" s="17" t="s">
        <v>100</v>
      </c>
    </row>
    <row r="10" spans="1:2" ht="31.5" customHeight="1">
      <c r="A10" s="4" t="s">
        <v>4</v>
      </c>
      <c r="B10" s="17" t="s">
        <v>101</v>
      </c>
    </row>
    <row r="11" spans="1:2" ht="47.25">
      <c r="A11" s="4" t="s">
        <v>5</v>
      </c>
      <c r="B11" s="16" t="s">
        <v>102</v>
      </c>
    </row>
    <row r="12" spans="1:2" ht="31.5" customHeight="1">
      <c r="A12" s="4" t="s">
        <v>6</v>
      </c>
      <c r="B12" s="16" t="s">
        <v>103</v>
      </c>
    </row>
    <row r="13" spans="1:2" ht="31.5" customHeight="1">
      <c r="A13" s="4" t="s">
        <v>14</v>
      </c>
      <c r="B13" s="14">
        <v>16</v>
      </c>
    </row>
    <row r="14" spans="1:2" ht="31.5" customHeight="1">
      <c r="A14" s="4" t="s">
        <v>9</v>
      </c>
      <c r="B14" s="14">
        <v>0</v>
      </c>
    </row>
    <row r="15" spans="1:2" ht="15.75">
      <c r="A15" s="4" t="s">
        <v>17</v>
      </c>
      <c r="B15" s="2"/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25" right="0.25" top="0.75" bottom="0.75" header="0.3" footer="0.3"/>
  <pageSetup fitToHeight="0" fitToWidth="1" horizontalDpi="600" verticalDpi="600" orientation="portrait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57421875" style="19" customWidth="1"/>
    <col min="2" max="2" width="71.421875" style="20" customWidth="1"/>
    <col min="3" max="3" width="15.57421875" style="19" customWidth="1"/>
    <col min="4" max="4" width="31.140625" style="21" customWidth="1"/>
    <col min="5" max="16384" width="9.140625" style="21" customWidth="1"/>
  </cols>
  <sheetData>
    <row r="1" spans="1:256" s="3" customFormat="1" ht="42" customHeight="1">
      <c r="A1" s="37" t="s">
        <v>7</v>
      </c>
      <c r="B1" s="37"/>
      <c r="C1" s="37"/>
      <c r="D1" s="3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3" spans="1:4" ht="31.5">
      <c r="A3" s="22" t="s">
        <v>15</v>
      </c>
      <c r="B3" s="23" t="s">
        <v>78</v>
      </c>
      <c r="C3" s="24" t="s">
        <v>55</v>
      </c>
      <c r="D3" s="25">
        <f>'[1]Выручка свод'!$AO$24</f>
        <v>14632.326740000002</v>
      </c>
    </row>
    <row r="4" spans="1:4" ht="31.5">
      <c r="A4" s="22" t="s">
        <v>16</v>
      </c>
      <c r="B4" s="23" t="s">
        <v>79</v>
      </c>
      <c r="C4" s="24" t="s">
        <v>55</v>
      </c>
      <c r="D4" s="25">
        <f>D5+D6+D9+D10+D11+D12+D13+D14+D15+D16+D18+D19</f>
        <v>36680.100190000005</v>
      </c>
    </row>
    <row r="5" spans="1:4" ht="31.5">
      <c r="A5" s="26" t="s">
        <v>18</v>
      </c>
      <c r="B5" s="27" t="s">
        <v>43</v>
      </c>
      <c r="C5" s="24" t="s">
        <v>55</v>
      </c>
      <c r="D5" s="25">
        <v>0</v>
      </c>
    </row>
    <row r="6" spans="1:4" ht="31.5">
      <c r="A6" s="26" t="s">
        <v>19</v>
      </c>
      <c r="B6" s="27" t="s">
        <v>58</v>
      </c>
      <c r="C6" s="24" t="s">
        <v>55</v>
      </c>
      <c r="D6" s="25">
        <v>0</v>
      </c>
    </row>
    <row r="7" spans="1:4" ht="15.75">
      <c r="A7" s="26"/>
      <c r="B7" s="28" t="s">
        <v>56</v>
      </c>
      <c r="C7" s="24" t="s">
        <v>59</v>
      </c>
      <c r="D7" s="39">
        <v>0</v>
      </c>
    </row>
    <row r="8" spans="1:4" ht="15.75">
      <c r="A8" s="26"/>
      <c r="B8" s="28" t="s">
        <v>57</v>
      </c>
      <c r="C8" s="24" t="s">
        <v>60</v>
      </c>
      <c r="D8" s="39">
        <v>0</v>
      </c>
    </row>
    <row r="9" spans="1:4" ht="31.5">
      <c r="A9" s="26" t="s">
        <v>20</v>
      </c>
      <c r="B9" s="27" t="s">
        <v>44</v>
      </c>
      <c r="C9" s="24" t="s">
        <v>55</v>
      </c>
      <c r="D9" s="25">
        <f>('[2]2014 раскрытие'!K71)/1000</f>
        <v>3956.09462</v>
      </c>
    </row>
    <row r="10" spans="1:4" ht="31.5">
      <c r="A10" s="26" t="s">
        <v>21</v>
      </c>
      <c r="B10" s="27" t="s">
        <v>45</v>
      </c>
      <c r="C10" s="24" t="s">
        <v>55</v>
      </c>
      <c r="D10" s="25">
        <f>('[2]2014 раскрытие'!K126+'[2]2014 раскрытие'!K151)/1000</f>
        <v>13642.29041</v>
      </c>
    </row>
    <row r="11" spans="1:4" ht="31.5">
      <c r="A11" s="26" t="s">
        <v>22</v>
      </c>
      <c r="B11" s="27" t="s">
        <v>46</v>
      </c>
      <c r="C11" s="24" t="s">
        <v>55</v>
      </c>
      <c r="D11" s="25">
        <f>('[2]2014 раскрытие'!L126+'[2]2014 раскрытие'!L151)/1000</f>
        <v>2750.00387</v>
      </c>
    </row>
    <row r="12" spans="1:4" ht="15.75">
      <c r="A12" s="26" t="s">
        <v>23</v>
      </c>
      <c r="B12" s="27" t="s">
        <v>47</v>
      </c>
      <c r="C12" s="24" t="s">
        <v>55</v>
      </c>
      <c r="D12" s="25">
        <f>('[2]2014 раскрытие'!K172)/1000</f>
        <v>4397.160110000001</v>
      </c>
    </row>
    <row r="13" spans="1:4" ht="31.5">
      <c r="A13" s="26" t="s">
        <v>24</v>
      </c>
      <c r="B13" s="27" t="s">
        <v>48</v>
      </c>
      <c r="C13" s="24" t="s">
        <v>55</v>
      </c>
      <c r="D13" s="25">
        <v>0</v>
      </c>
    </row>
    <row r="14" spans="1:4" ht="31.5">
      <c r="A14" s="26" t="s">
        <v>25</v>
      </c>
      <c r="B14" s="27" t="s">
        <v>49</v>
      </c>
      <c r="C14" s="24" t="s">
        <v>55</v>
      </c>
      <c r="D14" s="25">
        <f>'[2]2014 раскрытие'!L5/1000-'[2]Ф. 2.7'!D11</f>
        <v>3580.8534700000005</v>
      </c>
    </row>
    <row r="15" spans="1:4" ht="31.5">
      <c r="A15" s="26" t="s">
        <v>26</v>
      </c>
      <c r="B15" s="29" t="s">
        <v>50</v>
      </c>
      <c r="C15" s="24" t="s">
        <v>55</v>
      </c>
      <c r="D15" s="25">
        <v>0</v>
      </c>
    </row>
    <row r="16" spans="1:4" ht="78.75">
      <c r="A16" s="26" t="s">
        <v>27</v>
      </c>
      <c r="B16" s="29" t="s">
        <v>51</v>
      </c>
      <c r="C16" s="24" t="s">
        <v>55</v>
      </c>
      <c r="D16" s="25">
        <f>('[2]2014 раскрытие'!K43+'[2]2014 раскрытие'!K93)/1000</f>
        <v>4623.374350000001</v>
      </c>
    </row>
    <row r="17" spans="1:4" ht="15.75">
      <c r="A17" s="26"/>
      <c r="B17" s="30" t="s">
        <v>105</v>
      </c>
      <c r="C17" s="24" t="s">
        <v>55</v>
      </c>
      <c r="D17" s="25">
        <f>D16</f>
        <v>4623.374350000001</v>
      </c>
    </row>
    <row r="18" spans="1:4" ht="94.5">
      <c r="A18" s="26" t="s">
        <v>28</v>
      </c>
      <c r="B18" s="31" t="s">
        <v>52</v>
      </c>
      <c r="C18" s="24" t="s">
        <v>55</v>
      </c>
      <c r="D18" s="25">
        <f>('[2]2014 раскрытие'!L100)/1000</f>
        <v>1216.4673300000002</v>
      </c>
    </row>
    <row r="19" spans="1:4" ht="78.75">
      <c r="A19" s="26" t="s">
        <v>29</v>
      </c>
      <c r="B19" s="29" t="s">
        <v>64</v>
      </c>
      <c r="C19" s="24" t="s">
        <v>55</v>
      </c>
      <c r="D19" s="25">
        <f>'[2]2014 раскрытие'!D5/1000-'[2]Ф. 2.7'!D18-'[2]Ф. 2.7'!D16-'[2]Ф. 2.7'!D15-'[2]Ф. 2.7'!D14-'[2]Ф. 2.7'!D13-'[2]Ф. 2.7'!D12-'[2]Ф. 2.7'!D11-'[2]Ф. 2.7'!D10-'[2]Ф. 2.7'!D9</f>
        <v>2513.856030000001</v>
      </c>
    </row>
    <row r="20" spans="1:4" ht="63">
      <c r="A20" s="22" t="s">
        <v>30</v>
      </c>
      <c r="B20" s="23" t="s">
        <v>61</v>
      </c>
      <c r="C20" s="24" t="s">
        <v>55</v>
      </c>
      <c r="D20" s="25">
        <f>D25-'[1]Прочие'!$P$29</f>
        <v>-7076.032823546213</v>
      </c>
    </row>
    <row r="21" spans="1:4" ht="31.5">
      <c r="A21" s="22" t="s">
        <v>31</v>
      </c>
      <c r="B21" s="23" t="s">
        <v>62</v>
      </c>
      <c r="C21" s="24" t="s">
        <v>55</v>
      </c>
      <c r="D21" s="25">
        <f>SUM(D22:D24)</f>
        <v>23688.596999999998</v>
      </c>
    </row>
    <row r="22" spans="1:4" ht="15.75">
      <c r="A22" s="22"/>
      <c r="B22" s="32" t="s">
        <v>106</v>
      </c>
      <c r="C22" s="33" t="s">
        <v>55</v>
      </c>
      <c r="D22" s="25">
        <v>23688.6</v>
      </c>
    </row>
    <row r="23" spans="1:4" ht="15.75">
      <c r="A23" s="22"/>
      <c r="B23" s="32" t="s">
        <v>107</v>
      </c>
      <c r="C23" s="33" t="s">
        <v>55</v>
      </c>
      <c r="D23" s="25">
        <v>-0.003</v>
      </c>
    </row>
    <row r="24" spans="1:4" ht="15.75">
      <c r="A24" s="22"/>
      <c r="B24" s="32" t="s">
        <v>108</v>
      </c>
      <c r="C24" s="33" t="s">
        <v>55</v>
      </c>
      <c r="D24" s="25">
        <v>0</v>
      </c>
    </row>
    <row r="25" spans="1:4" ht="31.5">
      <c r="A25" s="22" t="s">
        <v>32</v>
      </c>
      <c r="B25" s="23" t="s">
        <v>63</v>
      </c>
      <c r="C25" s="24" t="s">
        <v>55</v>
      </c>
      <c r="D25" s="25">
        <f>D3-'[2]2014'!E7/1000</f>
        <v>-7007.952289999999</v>
      </c>
    </row>
    <row r="26" spans="1:4" ht="63">
      <c r="A26" s="22" t="s">
        <v>33</v>
      </c>
      <c r="B26" s="23" t="s">
        <v>53</v>
      </c>
      <c r="C26" s="24"/>
      <c r="D26" s="34" t="s">
        <v>80</v>
      </c>
    </row>
    <row r="27" spans="1:4" ht="18.75">
      <c r="A27" s="22" t="s">
        <v>34</v>
      </c>
      <c r="B27" s="23" t="s">
        <v>68</v>
      </c>
      <c r="C27" s="24" t="s">
        <v>65</v>
      </c>
      <c r="D27" s="25">
        <f>'[1]Производство'!$AB$35</f>
        <v>1570.358</v>
      </c>
    </row>
    <row r="28" spans="1:4" ht="18.75">
      <c r="A28" s="22" t="s">
        <v>35</v>
      </c>
      <c r="B28" s="23" t="s">
        <v>69</v>
      </c>
      <c r="C28" s="24" t="s">
        <v>65</v>
      </c>
      <c r="D28" s="25">
        <v>0</v>
      </c>
    </row>
    <row r="29" spans="1:4" ht="18.75">
      <c r="A29" s="22" t="s">
        <v>36</v>
      </c>
      <c r="B29" s="23" t="s">
        <v>54</v>
      </c>
      <c r="C29" s="24" t="s">
        <v>65</v>
      </c>
      <c r="D29" s="25">
        <f>D27</f>
        <v>1570.358</v>
      </c>
    </row>
    <row r="30" spans="1:4" ht="31.5">
      <c r="A30" s="22" t="s">
        <v>37</v>
      </c>
      <c r="B30" s="23" t="s">
        <v>70</v>
      </c>
      <c r="C30" s="24" t="s">
        <v>65</v>
      </c>
      <c r="D30" s="25">
        <f>'[1]Производство'!$AB$40</f>
        <v>914.5697460000001</v>
      </c>
    </row>
    <row r="31" spans="1:4" ht="15.75">
      <c r="A31" s="22" t="s">
        <v>38</v>
      </c>
      <c r="B31" s="23" t="s">
        <v>71</v>
      </c>
      <c r="C31" s="24" t="s">
        <v>66</v>
      </c>
      <c r="D31" s="25">
        <v>0</v>
      </c>
    </row>
    <row r="32" spans="1:4" ht="31.5">
      <c r="A32" s="22" t="s">
        <v>39</v>
      </c>
      <c r="B32" s="23" t="s">
        <v>72</v>
      </c>
      <c r="C32" s="24" t="s">
        <v>67</v>
      </c>
      <c r="D32" s="25">
        <v>38</v>
      </c>
    </row>
    <row r="33" spans="1:4" ht="15.75">
      <c r="A33" s="22" t="s">
        <v>40</v>
      </c>
      <c r="B33" s="23" t="s">
        <v>77</v>
      </c>
      <c r="C33" s="24" t="s">
        <v>76</v>
      </c>
      <c r="D33" s="25">
        <v>0</v>
      </c>
    </row>
    <row r="34" spans="1:4" ht="31.5">
      <c r="A34" s="22" t="s">
        <v>41</v>
      </c>
      <c r="B34" s="23" t="s">
        <v>74</v>
      </c>
      <c r="C34" s="24" t="s">
        <v>65</v>
      </c>
      <c r="D34" s="25">
        <f>D29-D30</f>
        <v>655.7882539999998</v>
      </c>
    </row>
    <row r="35" spans="1:4" ht="15.75">
      <c r="A35" s="22"/>
      <c r="B35" s="28" t="s">
        <v>73</v>
      </c>
      <c r="C35" s="22" t="s">
        <v>66</v>
      </c>
      <c r="D35" s="25">
        <f>D30/D29*100</f>
        <v>58.23956995793317</v>
      </c>
    </row>
    <row r="36" spans="1:4" ht="31.5">
      <c r="A36" s="22" t="s">
        <v>42</v>
      </c>
      <c r="B36" s="35" t="s">
        <v>75</v>
      </c>
      <c r="C36" s="22" t="s">
        <v>66</v>
      </c>
      <c r="D36" s="25">
        <v>0</v>
      </c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7109375" style="6" customWidth="1"/>
    <col min="2" max="2" width="74.140625" style="1" customWidth="1"/>
    <col min="3" max="3" width="13.57421875" style="6" customWidth="1"/>
    <col min="4" max="4" width="22.57421875" style="1" customWidth="1"/>
    <col min="5" max="16384" width="9.140625" style="1" customWidth="1"/>
  </cols>
  <sheetData>
    <row r="1" spans="1:4" ht="63.75" customHeight="1">
      <c r="A1" s="38" t="s">
        <v>11</v>
      </c>
      <c r="B1" s="38"/>
      <c r="C1" s="38"/>
      <c r="D1" s="38"/>
    </row>
    <row r="3" spans="1:4" ht="15.75">
      <c r="A3" s="7" t="s">
        <v>15</v>
      </c>
      <c r="B3" s="12" t="s">
        <v>84</v>
      </c>
      <c r="C3" s="7" t="s">
        <v>81</v>
      </c>
      <c r="D3" s="8">
        <v>0</v>
      </c>
    </row>
    <row r="4" spans="1:4" ht="31.5" customHeight="1">
      <c r="A4" s="7" t="s">
        <v>16</v>
      </c>
      <c r="B4" s="12" t="s">
        <v>85</v>
      </c>
      <c r="C4" s="7" t="s">
        <v>82</v>
      </c>
      <c r="D4" s="8">
        <v>0</v>
      </c>
    </row>
    <row r="5" spans="1:4" ht="15.75">
      <c r="A5" s="7" t="s">
        <v>30</v>
      </c>
      <c r="B5" s="12" t="s">
        <v>86</v>
      </c>
      <c r="C5" s="7" t="s">
        <v>66</v>
      </c>
      <c r="D5" s="8">
        <v>0</v>
      </c>
    </row>
    <row r="6" spans="1:4" ht="31.5" customHeight="1">
      <c r="A6" s="7" t="s">
        <v>31</v>
      </c>
      <c r="B6" s="12" t="s">
        <v>87</v>
      </c>
      <c r="C6" s="7"/>
      <c r="D6" s="8">
        <v>48806</v>
      </c>
    </row>
    <row r="7" spans="1:4" ht="15.75">
      <c r="A7" s="13" t="s">
        <v>18</v>
      </c>
      <c r="B7" s="10" t="s">
        <v>88</v>
      </c>
      <c r="C7" s="7" t="s">
        <v>82</v>
      </c>
      <c r="D7" s="8">
        <v>7300</v>
      </c>
    </row>
    <row r="8" spans="1:4" ht="15.75">
      <c r="A8" s="13" t="s">
        <v>19</v>
      </c>
      <c r="B8" s="10" t="s">
        <v>89</v>
      </c>
      <c r="C8" s="7" t="s">
        <v>82</v>
      </c>
      <c r="D8" s="8">
        <v>4380</v>
      </c>
    </row>
    <row r="9" spans="1:4" ht="31.5" customHeight="1">
      <c r="A9" s="13" t="s">
        <v>20</v>
      </c>
      <c r="B9" s="10" t="s">
        <v>90</v>
      </c>
      <c r="C9" s="7" t="s">
        <v>82</v>
      </c>
      <c r="D9" s="8">
        <v>36536</v>
      </c>
    </row>
    <row r="10" spans="1:4" ht="15.75">
      <c r="A10" s="13" t="s">
        <v>21</v>
      </c>
      <c r="B10" s="10" t="s">
        <v>91</v>
      </c>
      <c r="C10" s="7" t="s">
        <v>82</v>
      </c>
      <c r="D10" s="8">
        <v>295</v>
      </c>
    </row>
    <row r="11" spans="1:4" ht="15.75">
      <c r="A11" s="13" t="s">
        <v>22</v>
      </c>
      <c r="B11" s="10" t="s">
        <v>92</v>
      </c>
      <c r="C11" s="7" t="s">
        <v>82</v>
      </c>
      <c r="D11" s="8">
        <v>295</v>
      </c>
    </row>
    <row r="12" spans="1:4" ht="47.25">
      <c r="A12" s="7" t="s">
        <v>32</v>
      </c>
      <c r="B12" s="12" t="s">
        <v>93</v>
      </c>
      <c r="C12" s="7"/>
      <c r="D12" s="8"/>
    </row>
    <row r="13" spans="1:4" ht="15.75">
      <c r="A13" s="13" t="s">
        <v>18</v>
      </c>
      <c r="B13" s="10" t="s">
        <v>88</v>
      </c>
      <c r="C13" s="7" t="s">
        <v>82</v>
      </c>
      <c r="D13" s="8">
        <v>0</v>
      </c>
    </row>
    <row r="14" spans="1:4" ht="15.75">
      <c r="A14" s="13" t="s">
        <v>19</v>
      </c>
      <c r="B14" s="10" t="s">
        <v>89</v>
      </c>
      <c r="C14" s="7" t="s">
        <v>82</v>
      </c>
      <c r="D14" s="8">
        <v>0</v>
      </c>
    </row>
    <row r="15" spans="1:4" ht="31.5">
      <c r="A15" s="9" t="s">
        <v>20</v>
      </c>
      <c r="B15" s="11" t="s">
        <v>90</v>
      </c>
      <c r="C15" s="7" t="s">
        <v>82</v>
      </c>
      <c r="D15" s="8">
        <v>0</v>
      </c>
    </row>
    <row r="16" spans="1:4" ht="15.75">
      <c r="A16" s="13" t="s">
        <v>21</v>
      </c>
      <c r="B16" s="10" t="s">
        <v>91</v>
      </c>
      <c r="C16" s="7" t="s">
        <v>82</v>
      </c>
      <c r="D16" s="8">
        <v>0</v>
      </c>
    </row>
    <row r="17" spans="1:4" ht="15.75">
      <c r="A17" s="13" t="s">
        <v>22</v>
      </c>
      <c r="B17" s="10" t="s">
        <v>92</v>
      </c>
      <c r="C17" s="7" t="s">
        <v>82</v>
      </c>
      <c r="D17" s="8">
        <v>0</v>
      </c>
    </row>
    <row r="18" spans="1:4" ht="15.75">
      <c r="A18" s="7" t="s">
        <v>33</v>
      </c>
      <c r="B18" s="12" t="s">
        <v>94</v>
      </c>
      <c r="C18" s="7" t="s">
        <v>66</v>
      </c>
      <c r="D18" s="8">
        <v>0</v>
      </c>
    </row>
    <row r="19" spans="1:4" ht="15.75">
      <c r="A19" s="5" t="s">
        <v>34</v>
      </c>
      <c r="B19" s="4" t="s">
        <v>95</v>
      </c>
      <c r="C19" s="5" t="s">
        <v>83</v>
      </c>
      <c r="D19" s="8">
        <v>0</v>
      </c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2015-02-10T10:28:07Z</cp:lastPrinted>
  <dcterms:created xsi:type="dcterms:W3CDTF">2014-02-18T09:47:48Z</dcterms:created>
  <dcterms:modified xsi:type="dcterms:W3CDTF">2015-03-11T10:42:32Z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