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40" windowHeight="12525" tabRatio="814" activeTab="2"/>
  </bookViews>
  <sheets>
    <sheet name="Ф. 3.1" sheetId="1" r:id="rId1"/>
    <sheet name="Ф. 3.5" sheetId="2" r:id="rId2"/>
    <sheet name="Ф. 3.6" sheetId="3" r:id="rId3"/>
  </sheets>
  <externalReferences>
    <externalReference r:id="rId6"/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<sst xmlns="http://schemas.openxmlformats.org/spreadsheetml/2006/main" count="160" uniqueCount="98">
  <si>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</si>
  <si>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</si>
  <si>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</si>
  <si>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</si>
  <si>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</si>
  <si>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</si>
  <si>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</si>
  <si>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</si>
  <si>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Официальный сайт регулируемой организации в сети «Интернет» 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</si>
  <si>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</si>
  <si>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</si>
  <si>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</si>
  <si>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Форма 3.5. Информация об основных показателях финансово-хозяйственной деятельности регулируемой организации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</si>
  <si>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</si>
  <si>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Филиппов Виктор Юрьевич</t>
  </si>
  <si>
    <t xml:space="preserve">1052600002180 свидетельство от 09.03.2005 </t>
  </si>
  <si>
    <t xml:space="preserve">Почтовый адрес регулируемой организации    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</si>
  <si>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</si>
  <si>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</si>
  <si>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</si>
  <si>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</si>
  <si>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</si>
  <si>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водоотведения и очистки сточных вод</t>
  </si>
  <si>
    <t>Протяженность канализационных сетей (в однотрубном исчислении) (километров)</t>
  </si>
  <si>
    <t>1.</t>
  </si>
  <si>
    <t>Выручка от регулируемой деятельности с разбивкой по видам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</si>
  <si>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</si>
  <si>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</si>
  <si>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включая:</t>
  </si>
  <si>
    <t>а)</t>
  </si>
  <si>
    <t>расходы на оплату холодной воды, приобретаемой у других организаций для последующей подачи потребителям</t>
  </si>
  <si>
    <t>б)</t>
  </si>
  <si>
    <t>расходы на покупаемую электрическую энергию (мощность), используемую в технологическом процессе</t>
  </si>
  <si>
    <t>средневзвешенная стоимость 1 кВт·ч</t>
  </si>
  <si>
    <t>руб./кВт*ч</t>
  </si>
  <si>
    <t xml:space="preserve"> объем приобретения</t>
  </si>
  <si>
    <t>кВт*ч</t>
  </si>
  <si>
    <t>в)</t>
  </si>
  <si>
    <t>расходы на химические реагенты, используемые в технологическом процессе</t>
  </si>
  <si>
    <t>г)</t>
  </si>
  <si>
    <t>расходы на оплату труда и отчисления на социальные нужды основного производственного персонала</t>
  </si>
  <si>
    <t>д)</t>
  </si>
  <si>
    <t>расходы на оплату труда и отчисления на социальные нужды административно-управленческого персонала</t>
  </si>
  <si>
    <t>е)</t>
  </si>
  <si>
    <t>расходы на амортизацию основных производственных средств</t>
  </si>
  <si>
    <t>ж)</t>
  </si>
  <si>
    <t>расходы на аренду имущества, используемого для осуществления регулируемого вида деятельности</t>
  </si>
  <si>
    <t>з)</t>
  </si>
  <si>
    <t>общепроизводственные расходы, в том числе отнесенные к ним расходы на текущий и капитальный ремонт</t>
  </si>
  <si>
    <t>и)</t>
  </si>
  <si>
    <t>общехозяйственные расходы, в том числе отнесенные к ним расходы на текущий и капитальный ремонт</t>
  </si>
  <si>
    <t>к)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</si>
  <si>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</si>
  <si>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ООО "Теплоэнергоремонт"</t>
  </si>
  <si>
    <t>л)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</si>
  <si>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</si>
  <si>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</si>
  <si>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</si>
  <si>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</si>
  <si>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</si>
  <si>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</si>
  <si>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</si>
  <si>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за счет ввода</t>
  </si>
  <si>
    <t>за счет вывода</t>
  </si>
  <si>
    <t>за счет переоценки</t>
  </si>
  <si>
    <t>5.</t>
  </si>
  <si>
    <t>Валовая прибыль (убытки)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</si>
  <si>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</si>
  <si>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</si>
  <si>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не превышает 80 % совокупной выручки за отчетный год</t>
  </si>
  <si>
    <t>7.</t>
  </si>
  <si>
    <t xml:space="preserve">Объем сточных вод, принятых от потребителей оказываемых услуг </t>
  </si>
  <si>
    <r>
      <t>тыс. м</t>
    </r>
    <r>
      <rPr>
        <vertAlign val="superscript"/>
        <sz val="12"/>
        <rFont val="Times New Roman"/>
        <family val="1"/>
      </rPr>
      <t>3</t>
    </r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</si>
  <si>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</si>
  <si>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</si>
  <si>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</si>
  <si>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</si>
  <si>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</si>
  <si>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Среднесписочная численность основного производственного персонала</t>
  </si>
  <si>
    <t>чел.</t>
  </si>
  <si>
    <t>Форма 3.6.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</si>
  <si>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</si>
  <si>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ед./км.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</si>
  <si>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</si>
  <si>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</si>
  <si>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шт.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</si>
  <si>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</si>
  <si>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</si>
  <si>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</si>
  <si>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</si>
  <si>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</si>
  <si>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</si>
  <si>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Доля исполненных в срок договоров о подключении (процент общего количества заключенных договоров о подключении)</t>
  </si>
  <si>
    <t>%</t>
  </si>
  <si>
    <t>Средняя продолжительности рассмотрения заявлений о подключении</t>
  </si>
  <si>
    <t>дни</t>
  </si>
  <si>
    <t>* данные по количеству проб представлены по выпускам №1 и №2 в водный объект р.Суда</t>
  </si>
  <si>
    <t>филиал ПАО "ОГК-2" - Череповецкая ГРЭС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</si>
</sst>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1" xfId="53" applyBorder="1" applyAlignment="1">
      <alignment horizontal="left" vertical="center" wrapText="1" indent="1"/>
      <protection/>
    </xf>
    <xf numFmtId="0" fontId="0" fillId="0" borderId="11" xfId="53" applyFont="1" applyBorder="1" applyAlignment="1" quotePrefix="1">
      <alignment horizontal="left" vertical="center" wrapText="1" indent="1"/>
      <protection/>
    </xf>
    <xf numFmtId="0" fontId="0" fillId="0" borderId="11" xfId="53" applyFont="1" applyBorder="1" applyAlignment="1">
      <alignment horizontal="left" vertical="center" wrapText="1" indent="1"/>
      <protection/>
    </xf>
    <xf numFmtId="0" fontId="29" fillId="0" borderId="11" xfId="42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left" vertical="top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171" fontId="1" fillId="0" borderId="10" xfId="63" applyFont="1" applyBorder="1" applyAlignment="1">
      <alignment/>
    </xf>
    <xf numFmtId="0" fontId="1" fillId="0" borderId="10" xfId="54" applyFont="1" applyBorder="1" applyAlignment="1">
      <alignment horizontal="right" vertical="center" wrapText="1" indent="1"/>
      <protection/>
    </xf>
    <xf numFmtId="0" fontId="1" fillId="0" borderId="12" xfId="54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 indent="2"/>
      <protection/>
    </xf>
    <xf numFmtId="0" fontId="1" fillId="0" borderId="10" xfId="54" applyFont="1" applyBorder="1" applyAlignment="1">
      <alignment horizontal="left" vertical="top" wrapText="1" indent="2"/>
      <protection/>
    </xf>
    <xf numFmtId="0" fontId="1" fillId="0" borderId="13" xfId="54" applyFont="1" applyBorder="1" applyAlignment="1">
      <alignment horizontal="right" vertical="top" wrapText="1" indent="2"/>
      <protection/>
    </xf>
    <xf numFmtId="0" fontId="1" fillId="0" borderId="13" xfId="54" applyFont="1" applyBorder="1" applyAlignment="1">
      <alignment horizontal="left" vertical="top" wrapText="1" indent="2"/>
      <protection/>
    </xf>
    <xf numFmtId="0" fontId="1" fillId="0" borderId="12" xfId="54" applyFont="1" applyBorder="1" applyAlignment="1">
      <alignment horizontal="right" vertical="top" wrapText="1"/>
      <protection/>
    </xf>
    <xf numFmtId="171" fontId="1" fillId="0" borderId="10" xfId="63" applyFont="1" applyBorder="1" applyAlignment="1">
      <alignment horizontal="center" vertical="center" wrapText="1"/>
    </xf>
    <xf numFmtId="0" fontId="1" fillId="0" borderId="10" xfId="53" applyFont="1" applyBorder="1" applyAlignment="1">
      <alignment horizontal="left" vertical="top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171" fontId="1" fillId="0" borderId="0" xfId="61" applyFont="1" applyAlignment="1">
      <alignment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1" fontId="1" fillId="0" borderId="10" xfId="6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53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57;&#1090;&#1086;&#1082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5\&#1055;&#1088;&#1086;&#1095;&#1080;&#1077;%20&#1088;&#1072;&#1089;&#1093;&#1086;&#1076;&#1099;%202015%20&#1092;&#1072;&#108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2015"/>
      <sheetName val="Свод"/>
      <sheetName val="Лист3"/>
    </sheetNames>
    <sheetDataSet>
      <sheetData sheetId="12">
        <row r="5">
          <cell r="D5">
            <v>19627415.990000002</v>
          </cell>
          <cell r="G5">
            <v>1038849.3299999998</v>
          </cell>
          <cell r="H5">
            <v>633908.9299999999</v>
          </cell>
          <cell r="J5">
            <v>12580993.23</v>
          </cell>
        </row>
        <row r="43">
          <cell r="D43">
            <v>1432273.4200000002</v>
          </cell>
        </row>
        <row r="70">
          <cell r="F70">
            <v>637</v>
          </cell>
        </row>
        <row r="71">
          <cell r="F71">
            <v>42986.90999999999</v>
          </cell>
        </row>
        <row r="93">
          <cell r="D93">
            <v>3145483.9399999995</v>
          </cell>
        </row>
        <row r="99">
          <cell r="D99">
            <v>2153194.82</v>
          </cell>
          <cell r="H99">
            <v>102537.53</v>
          </cell>
        </row>
        <row r="126">
          <cell r="E126">
            <v>4750667.97</v>
          </cell>
          <cell r="G126">
            <v>793701.2699999999</v>
          </cell>
          <cell r="H126">
            <v>255416.36000000002</v>
          </cell>
        </row>
        <row r="151">
          <cell r="E151">
            <v>1436441.2499999998</v>
          </cell>
          <cell r="G151">
            <v>243791.96</v>
          </cell>
          <cell r="H151">
            <v>77135.72</v>
          </cell>
        </row>
        <row r="172">
          <cell r="D172">
            <v>1866887.4100000001</v>
          </cell>
        </row>
        <row r="311">
          <cell r="D311">
            <v>683137</v>
          </cell>
          <cell r="J311">
            <v>441050.157</v>
          </cell>
        </row>
      </sheetData>
      <sheetData sheetId="13">
        <row r="32">
          <cell r="D32">
            <v>6634780.41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Расчет"/>
      <sheetName val="Лист2"/>
      <sheetName val="Лист3"/>
    </sheetNames>
    <sheetDataSet>
      <sheetData sheetId="1">
        <row r="20">
          <cell r="H20">
            <v>60430.955479912176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1.7109375" style="1" customWidth="1"/>
    <col min="2" max="2" width="33.7109375" style="2" customWidth="1"/>
  </cols>
  <sheetData>
    <row r="1" spans="1:2" ht="18.75">
      <c r="A1" s="33" t="s">
        <v>11</v>
      </c>
      <c r="B1" s="33"/>
    </row>
    <row r="3" spans="1:2" ht="31.5" customHeight="1">
      <c r="A3" s="3" t="s">
        <v>0</v>
      </c>
      <c r="B3" s="4" t="s">
        <v>97</v>
      </c>
    </row>
    <row r="4" spans="1:2" ht="31.5" customHeight="1">
      <c r="A4" s="3" t="s">
        <v>1</v>
      </c>
      <c r="B4" s="4" t="s">
        <v>14</v>
      </c>
    </row>
    <row r="5" spans="1:2" ht="31.5" customHeight="1">
      <c r="A5" s="3" t="s">
        <v>2</v>
      </c>
      <c r="B5" s="5" t="s">
        <v>15</v>
      </c>
    </row>
    <row r="6" spans="1:2" ht="31.5" customHeight="1">
      <c r="A6" s="3" t="s">
        <v>16</v>
      </c>
      <c r="B6" s="4" t="s">
        <v>17</v>
      </c>
    </row>
    <row r="7" spans="1:2" ht="31.5" customHeight="1">
      <c r="A7" s="3" t="s">
        <v>3</v>
      </c>
      <c r="B7" s="4" t="s">
        <v>17</v>
      </c>
    </row>
    <row r="8" spans="1:2" ht="31.5" customHeight="1">
      <c r="A8" s="3" t="s">
        <v>4</v>
      </c>
      <c r="B8" s="6" t="s">
        <v>18</v>
      </c>
    </row>
    <row r="9" spans="1:2" ht="31.5" customHeight="1">
      <c r="A9" s="3" t="s">
        <v>8</v>
      </c>
      <c r="B9" s="7" t="s">
        <v>19</v>
      </c>
    </row>
    <row r="10" spans="1:2" ht="31.5" customHeight="1">
      <c r="A10" s="3" t="s">
        <v>5</v>
      </c>
      <c r="B10" s="7" t="s">
        <v>20</v>
      </c>
    </row>
    <row r="11" spans="1:2" ht="31.5" customHeight="1">
      <c r="A11" s="3" t="s">
        <v>6</v>
      </c>
      <c r="B11" s="6" t="s">
        <v>21</v>
      </c>
    </row>
    <row r="12" spans="1:2" ht="38.25">
      <c r="A12" s="3" t="s">
        <v>7</v>
      </c>
      <c r="B12" s="8" t="s">
        <v>22</v>
      </c>
    </row>
    <row r="13" spans="1:2" ht="31.5" customHeight="1">
      <c r="A13" s="3" t="s">
        <v>23</v>
      </c>
      <c r="B13" s="8">
        <v>7.27</v>
      </c>
    </row>
    <row r="14" spans="1:2" ht="31.5" customHeight="1">
      <c r="A14" s="3" t="s">
        <v>9</v>
      </c>
      <c r="B14" s="8">
        <v>6</v>
      </c>
    </row>
    <row r="15" spans="1:2" ht="15.75">
      <c r="A15" s="3" t="s">
        <v>10</v>
      </c>
      <c r="B15" s="8">
        <v>1</v>
      </c>
    </row>
  </sheetData>
  <sheetProtection/>
  <mergeCells count="1">
    <mergeCell ref="A1:B1"/>
  </mergeCells>
  <dataValidations count="1">
    <dataValidation type="decimal" allowBlank="1" showInputMessage="1" showErrorMessage="1" error="Значение должно быть действительным числом" sqref="B13:B15">
      <formula1>-999999999</formula1>
      <formula2>999999999999</formula2>
    </dataValidation>
  </dataValidation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fitToHeight="0" fitToWidth="1" horizontalDpi="600" verticalDpi="600" orientation="portrait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28125" style="9" customWidth="1"/>
    <col min="2" max="2" width="89.7109375" style="10" customWidth="1"/>
    <col min="3" max="3" width="16.57421875" style="9" customWidth="1"/>
    <col min="4" max="4" width="25.421875" style="9" customWidth="1"/>
    <col min="7" max="7" width="12.421875" style="0" bestFit="1" customWidth="1"/>
  </cols>
  <sheetData>
    <row r="1" spans="1:4" ht="58.5" customHeight="1">
      <c r="A1" s="34" t="s">
        <v>12</v>
      </c>
      <c r="B1" s="34"/>
      <c r="C1" s="34"/>
      <c r="D1" s="34"/>
    </row>
    <row r="3" spans="1:4" ht="15.75">
      <c r="A3" s="11" t="s">
        <v>24</v>
      </c>
      <c r="B3" s="12" t="s">
        <v>25</v>
      </c>
      <c r="C3" s="13" t="s">
        <v>26</v>
      </c>
      <c r="D3" s="14">
        <f>'[1]2015'!$D$32/1000</f>
        <v>6634.78041</v>
      </c>
    </row>
    <row r="4" spans="1:4" ht="31.5">
      <c r="A4" s="11" t="s">
        <v>27</v>
      </c>
      <c r="B4" s="12" t="s">
        <v>28</v>
      </c>
      <c r="C4" s="13" t="s">
        <v>26</v>
      </c>
      <c r="D4" s="14">
        <f>D5+D6+D9+D10+D11+D12+D13+D14+D15+D16+D18+D19</f>
        <v>19627.41599</v>
      </c>
    </row>
    <row r="5" spans="1:4" ht="31.5">
      <c r="A5" s="15" t="s">
        <v>29</v>
      </c>
      <c r="B5" s="16" t="s">
        <v>30</v>
      </c>
      <c r="C5" s="13" t="s">
        <v>26</v>
      </c>
      <c r="D5" s="14">
        <v>0</v>
      </c>
    </row>
    <row r="6" spans="1:4" ht="31.5">
      <c r="A6" s="15" t="s">
        <v>31</v>
      </c>
      <c r="B6" s="16" t="s">
        <v>32</v>
      </c>
      <c r="C6" s="13" t="s">
        <v>26</v>
      </c>
      <c r="D6" s="14">
        <v>0</v>
      </c>
    </row>
    <row r="7" spans="1:4" ht="15.75">
      <c r="A7" s="15"/>
      <c r="B7" s="17" t="s">
        <v>33</v>
      </c>
      <c r="C7" s="13" t="s">
        <v>34</v>
      </c>
      <c r="D7" s="14"/>
    </row>
    <row r="8" spans="1:4" ht="15.75">
      <c r="A8" s="15"/>
      <c r="B8" s="17" t="s">
        <v>35</v>
      </c>
      <c r="C8" s="13" t="s">
        <v>36</v>
      </c>
      <c r="D8" s="14"/>
    </row>
    <row r="9" spans="1:4" ht="15.75">
      <c r="A9" s="15" t="s">
        <v>37</v>
      </c>
      <c r="B9" s="16" t="s">
        <v>38</v>
      </c>
      <c r="C9" s="13" t="s">
        <v>26</v>
      </c>
      <c r="D9" s="14">
        <f>('[1]Год'!$F$70+'[1]Год'!$F$71)/1000</f>
        <v>43.62390999999999</v>
      </c>
    </row>
    <row r="10" spans="1:4" ht="31.5">
      <c r="A10" s="15" t="s">
        <v>39</v>
      </c>
      <c r="B10" s="16" t="s">
        <v>40</v>
      </c>
      <c r="C10" s="13" t="s">
        <v>26</v>
      </c>
      <c r="D10" s="14">
        <f>('[1]Год'!$E$126+'[1]Год'!$E$151)/1000</f>
        <v>6187.109219999999</v>
      </c>
    </row>
    <row r="11" spans="1:4" ht="31.5">
      <c r="A11" s="15" t="s">
        <v>41</v>
      </c>
      <c r="B11" s="16" t="s">
        <v>42</v>
      </c>
      <c r="C11" s="13" t="s">
        <v>26</v>
      </c>
      <c r="D11" s="14">
        <f>('[1]Год'!$G$126+'[1]Год'!$H$126+'[1]Год'!$G$151+'[1]Год'!$H$151)/1000</f>
        <v>1370.0453099999997</v>
      </c>
    </row>
    <row r="12" spans="1:4" ht="15.75">
      <c r="A12" s="15" t="s">
        <v>43</v>
      </c>
      <c r="B12" s="16" t="s">
        <v>44</v>
      </c>
      <c r="C12" s="13" t="s">
        <v>26</v>
      </c>
      <c r="D12" s="14">
        <f>('[1]Год'!$D$172)/1000</f>
        <v>1866.88741</v>
      </c>
    </row>
    <row r="13" spans="1:4" ht="31.5">
      <c r="A13" s="15" t="s">
        <v>45</v>
      </c>
      <c r="B13" s="16" t="s">
        <v>46</v>
      </c>
      <c r="C13" s="13" t="s">
        <v>26</v>
      </c>
      <c r="D13" s="14">
        <v>0</v>
      </c>
    </row>
    <row r="14" spans="1:4" ht="31.5">
      <c r="A14" s="15" t="s">
        <v>47</v>
      </c>
      <c r="B14" s="16" t="s">
        <v>48</v>
      </c>
      <c r="C14" s="13" t="s">
        <v>26</v>
      </c>
      <c r="D14" s="14">
        <f>('[1]Год'!$G$5+'[1]Год'!$H$5-D11-'[1]Год'!$H$99)/1000</f>
        <v>1568.8506846899998</v>
      </c>
    </row>
    <row r="15" spans="1:4" ht="31.5">
      <c r="A15" s="15" t="s">
        <v>49</v>
      </c>
      <c r="B15" s="18" t="s">
        <v>50</v>
      </c>
      <c r="C15" s="13" t="s">
        <v>26</v>
      </c>
      <c r="D15" s="14">
        <v>0</v>
      </c>
    </row>
    <row r="16" spans="1:4" ht="63">
      <c r="A16" s="15" t="s">
        <v>51</v>
      </c>
      <c r="B16" s="18" t="s">
        <v>52</v>
      </c>
      <c r="C16" s="13" t="s">
        <v>26</v>
      </c>
      <c r="D16" s="14">
        <f>('[1]Год'!$D$93+'[1]Год'!$D$43)/1000</f>
        <v>4577.75736</v>
      </c>
    </row>
    <row r="17" spans="1:4" ht="15.75">
      <c r="A17" s="15"/>
      <c r="B17" s="19" t="s">
        <v>53</v>
      </c>
      <c r="C17" s="13" t="s">
        <v>26</v>
      </c>
      <c r="D17" s="14">
        <f>(D16)</f>
        <v>4577.75736</v>
      </c>
    </row>
    <row r="18" spans="1:4" ht="78.75">
      <c r="A18" s="15" t="s">
        <v>54</v>
      </c>
      <c r="B18" s="20" t="s">
        <v>55</v>
      </c>
      <c r="C18" s="13" t="s">
        <v>26</v>
      </c>
      <c r="D18" s="14">
        <f>('[1]Год'!$D$99)/1000</f>
        <v>2153.1948199999997</v>
      </c>
    </row>
    <row r="19" spans="1:4" ht="63">
      <c r="A19" s="15" t="s">
        <v>56</v>
      </c>
      <c r="B19" s="18" t="s">
        <v>57</v>
      </c>
      <c r="C19" s="13" t="s">
        <v>26</v>
      </c>
      <c r="D19" s="14">
        <f>('[1]Год'!$D$5/1000-D18-D16-D15-D14-D13-D12-D11-D10-D9)</f>
        <v>1859.9472753100029</v>
      </c>
    </row>
    <row r="20" spans="1:4" ht="47.25">
      <c r="A20" s="11" t="s">
        <v>58</v>
      </c>
      <c r="B20" s="12" t="s">
        <v>59</v>
      </c>
      <c r="C20" s="13" t="s">
        <v>26</v>
      </c>
      <c r="D20" s="14">
        <f>D25-'[2]Расчет'!$H$20/1000</f>
        <v>-6006.643775479912</v>
      </c>
    </row>
    <row r="21" spans="1:4" ht="31.5">
      <c r="A21" s="11" t="s">
        <v>60</v>
      </c>
      <c r="B21" s="12" t="s">
        <v>61</v>
      </c>
      <c r="C21" s="13" t="s">
        <v>26</v>
      </c>
      <c r="D21" s="14">
        <f>SUM(D22:D24)</f>
        <v>69.5</v>
      </c>
    </row>
    <row r="22" spans="1:4" ht="15.75">
      <c r="A22" s="11"/>
      <c r="B22" s="21" t="s">
        <v>62</v>
      </c>
      <c r="C22" s="13" t="s">
        <v>26</v>
      </c>
      <c r="D22" s="14">
        <v>69.5</v>
      </c>
    </row>
    <row r="23" spans="1:4" ht="15.75">
      <c r="A23" s="11"/>
      <c r="B23" s="21" t="s">
        <v>63</v>
      </c>
      <c r="C23" s="13" t="s">
        <v>26</v>
      </c>
      <c r="D23" s="14">
        <v>0</v>
      </c>
    </row>
    <row r="24" spans="1:4" ht="15.75">
      <c r="A24" s="11"/>
      <c r="B24" s="21" t="s">
        <v>64</v>
      </c>
      <c r="C24" s="13" t="s">
        <v>26</v>
      </c>
      <c r="D24" s="14">
        <v>0</v>
      </c>
    </row>
    <row r="25" spans="1:4" ht="31.5">
      <c r="A25" s="11" t="s">
        <v>65</v>
      </c>
      <c r="B25" s="12" t="s">
        <v>66</v>
      </c>
      <c r="C25" s="13" t="s">
        <v>26</v>
      </c>
      <c r="D25" s="14">
        <f>D3-'[1]Год'!$J$5/1000</f>
        <v>-5946.21282</v>
      </c>
    </row>
    <row r="26" spans="1:4" ht="47.25">
      <c r="A26" s="11" t="s">
        <v>67</v>
      </c>
      <c r="B26" s="12" t="s">
        <v>68</v>
      </c>
      <c r="C26" s="13"/>
      <c r="D26" s="22" t="s">
        <v>69</v>
      </c>
    </row>
    <row r="27" spans="1:4" ht="18.75">
      <c r="A27" s="11" t="s">
        <v>70</v>
      </c>
      <c r="B27" s="23" t="s">
        <v>71</v>
      </c>
      <c r="C27" s="13" t="s">
        <v>72</v>
      </c>
      <c r="D27" s="14">
        <v>0</v>
      </c>
    </row>
    <row r="28" spans="1:4" ht="31.5">
      <c r="A28" s="11" t="s">
        <v>73</v>
      </c>
      <c r="B28" s="23" t="s">
        <v>74</v>
      </c>
      <c r="C28" s="13" t="s">
        <v>72</v>
      </c>
      <c r="D28" s="14">
        <f>'[1]Год'!$J$311/1000</f>
        <v>441.050157</v>
      </c>
    </row>
    <row r="29" spans="1:4" ht="18.75">
      <c r="A29" s="11" t="s">
        <v>75</v>
      </c>
      <c r="B29" s="23" t="s">
        <v>76</v>
      </c>
      <c r="C29" s="13" t="s">
        <v>72</v>
      </c>
      <c r="D29" s="14">
        <f>'[1]Год'!$D$311/1000</f>
        <v>683.137</v>
      </c>
    </row>
    <row r="30" spans="1:4" ht="15.75">
      <c r="A30" s="11" t="s">
        <v>77</v>
      </c>
      <c r="B30" s="23" t="s">
        <v>78</v>
      </c>
      <c r="C30" s="24" t="s">
        <v>79</v>
      </c>
      <c r="D30" s="14">
        <v>18</v>
      </c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421875" style="1" customWidth="1"/>
    <col min="2" max="2" width="80.28125" style="1" customWidth="1"/>
    <col min="3" max="3" width="10.7109375" style="1" customWidth="1"/>
    <col min="4" max="4" width="21.57421875" style="2" customWidth="1"/>
  </cols>
  <sheetData>
    <row r="1" spans="1:4" ht="49.5" customHeight="1">
      <c r="A1" s="35" t="s">
        <v>80</v>
      </c>
      <c r="B1" s="35"/>
      <c r="C1" s="35"/>
      <c r="D1" s="35"/>
    </row>
    <row r="2" spans="1:4" ht="15.75">
      <c r="A2" s="2"/>
      <c r="B2" s="36"/>
      <c r="C2" s="36"/>
      <c r="D2" s="36"/>
    </row>
    <row r="4" spans="1:4" s="30" customFormat="1" ht="31.5">
      <c r="A4" s="25" t="s">
        <v>24</v>
      </c>
      <c r="B4" s="28" t="s">
        <v>81</v>
      </c>
      <c r="C4" s="25" t="s">
        <v>82</v>
      </c>
      <c r="D4" s="29">
        <v>0</v>
      </c>
    </row>
    <row r="5" spans="1:4" s="30" customFormat="1" ht="31.5">
      <c r="A5" s="25" t="s">
        <v>27</v>
      </c>
      <c r="B5" s="28" t="s">
        <v>83</v>
      </c>
      <c r="C5" s="25"/>
      <c r="D5" s="29">
        <v>168</v>
      </c>
    </row>
    <row r="6" spans="1:4" s="30" customFormat="1" ht="15.75">
      <c r="A6" s="32" t="s">
        <v>29</v>
      </c>
      <c r="B6" s="28" t="s">
        <v>84</v>
      </c>
      <c r="C6" s="25" t="s">
        <v>85</v>
      </c>
      <c r="D6" s="29">
        <v>24</v>
      </c>
    </row>
    <row r="7" spans="1:4" s="30" customFormat="1" ht="15.75">
      <c r="A7" s="32" t="s">
        <v>31</v>
      </c>
      <c r="B7" s="28" t="s">
        <v>86</v>
      </c>
      <c r="C7" s="25" t="s">
        <v>85</v>
      </c>
      <c r="D7" s="29">
        <v>24</v>
      </c>
    </row>
    <row r="8" spans="1:4" s="30" customFormat="1" ht="15.75">
      <c r="A8" s="32" t="s">
        <v>37</v>
      </c>
      <c r="B8" s="28" t="s">
        <v>87</v>
      </c>
      <c r="C8" s="25" t="s">
        <v>85</v>
      </c>
      <c r="D8" s="29">
        <v>24</v>
      </c>
    </row>
    <row r="9" spans="1:4" s="30" customFormat="1" ht="15.75">
      <c r="A9" s="32" t="s">
        <v>39</v>
      </c>
      <c r="B9" s="28" t="s">
        <v>88</v>
      </c>
      <c r="C9" s="25" t="s">
        <v>85</v>
      </c>
      <c r="D9" s="29">
        <v>24</v>
      </c>
    </row>
    <row r="10" spans="1:4" s="30" customFormat="1" ht="15.75">
      <c r="A10" s="32" t="s">
        <v>41</v>
      </c>
      <c r="B10" s="28" t="s">
        <v>89</v>
      </c>
      <c r="C10" s="25" t="s">
        <v>85</v>
      </c>
      <c r="D10" s="29">
        <v>24</v>
      </c>
    </row>
    <row r="11" spans="1:4" s="30" customFormat="1" ht="15.75">
      <c r="A11" s="32" t="s">
        <v>43</v>
      </c>
      <c r="B11" s="28" t="s">
        <v>90</v>
      </c>
      <c r="C11" s="25" t="s">
        <v>85</v>
      </c>
      <c r="D11" s="29">
        <v>24</v>
      </c>
    </row>
    <row r="12" spans="1:4" s="30" customFormat="1" ht="15.75">
      <c r="A12" s="32" t="s">
        <v>45</v>
      </c>
      <c r="B12" s="28" t="s">
        <v>91</v>
      </c>
      <c r="C12" s="25" t="s">
        <v>85</v>
      </c>
      <c r="D12" s="29">
        <v>24</v>
      </c>
    </row>
    <row r="13" spans="1:4" s="30" customFormat="1" ht="63">
      <c r="A13" s="25" t="s">
        <v>58</v>
      </c>
      <c r="B13" s="28" t="s">
        <v>13</v>
      </c>
      <c r="C13" s="25"/>
      <c r="D13" s="29">
        <v>3</v>
      </c>
    </row>
    <row r="14" spans="1:4" s="30" customFormat="1" ht="15.75">
      <c r="A14" s="32" t="s">
        <v>29</v>
      </c>
      <c r="B14" s="28" t="s">
        <v>84</v>
      </c>
      <c r="C14" s="25" t="s">
        <v>85</v>
      </c>
      <c r="D14" s="29">
        <v>0</v>
      </c>
    </row>
    <row r="15" spans="1:4" s="30" customFormat="1" ht="15.75">
      <c r="A15" s="32" t="s">
        <v>31</v>
      </c>
      <c r="B15" s="28" t="s">
        <v>86</v>
      </c>
      <c r="C15" s="25" t="s">
        <v>85</v>
      </c>
      <c r="D15" s="29">
        <v>0</v>
      </c>
    </row>
    <row r="16" spans="1:4" s="30" customFormat="1" ht="15.75">
      <c r="A16" s="32" t="s">
        <v>37</v>
      </c>
      <c r="B16" s="28" t="s">
        <v>87</v>
      </c>
      <c r="C16" s="25" t="s">
        <v>85</v>
      </c>
      <c r="D16" s="29">
        <v>0</v>
      </c>
    </row>
    <row r="17" spans="1:4" s="30" customFormat="1" ht="15.75">
      <c r="A17" s="32" t="s">
        <v>39</v>
      </c>
      <c r="B17" s="28" t="s">
        <v>88</v>
      </c>
      <c r="C17" s="25" t="s">
        <v>85</v>
      </c>
      <c r="D17" s="29">
        <v>0</v>
      </c>
    </row>
    <row r="18" spans="1:4" s="30" customFormat="1" ht="15.75">
      <c r="A18" s="32" t="s">
        <v>41</v>
      </c>
      <c r="B18" s="28" t="s">
        <v>89</v>
      </c>
      <c r="C18" s="25" t="s">
        <v>85</v>
      </c>
      <c r="D18" s="29">
        <v>0</v>
      </c>
    </row>
    <row r="19" spans="1:4" s="30" customFormat="1" ht="15.75">
      <c r="A19" s="32" t="s">
        <v>43</v>
      </c>
      <c r="B19" s="28" t="s">
        <v>90</v>
      </c>
      <c r="C19" s="25" t="s">
        <v>85</v>
      </c>
      <c r="D19" s="29">
        <v>0</v>
      </c>
    </row>
    <row r="20" spans="1:4" s="30" customFormat="1" ht="15.75">
      <c r="A20" s="32" t="s">
        <v>45</v>
      </c>
      <c r="B20" s="28" t="s">
        <v>91</v>
      </c>
      <c r="C20" s="25" t="s">
        <v>85</v>
      </c>
      <c r="D20" s="29">
        <v>3</v>
      </c>
    </row>
    <row r="21" spans="1:4" s="30" customFormat="1" ht="31.5">
      <c r="A21" s="25" t="s">
        <v>60</v>
      </c>
      <c r="B21" s="28" t="s">
        <v>92</v>
      </c>
      <c r="C21" s="25" t="s">
        <v>93</v>
      </c>
      <c r="D21" s="31">
        <v>0</v>
      </c>
    </row>
    <row r="22" spans="1:4" s="30" customFormat="1" ht="15.75">
      <c r="A22" s="25" t="s">
        <v>65</v>
      </c>
      <c r="B22" s="28" t="s">
        <v>94</v>
      </c>
      <c r="C22" s="25" t="s">
        <v>95</v>
      </c>
      <c r="D22" s="31">
        <v>0</v>
      </c>
    </row>
    <row r="23" ht="15.75">
      <c r="D23" s="26"/>
    </row>
    <row r="24" ht="15.75">
      <c r="A24" s="27" t="s">
        <v>96</v>
      </c>
    </row>
  </sheetData>
  <sheetProtection/>
  <mergeCells count="2">
    <mergeCell ref="A1:D1"/>
    <mergeCell ref="B2:D2"/>
  </mergeCell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Первушина Любовь Леонидовна</cp:lastModifiedBy>
  <cp:lastPrinted>2016-03-31T08:07:22Z</cp:lastPrinted>
  <dcterms:created xsi:type="dcterms:W3CDTF">2014-02-18T09:47:48Z</dcterms:created>
  <dcterms:modified xsi:type="dcterms:W3CDTF">2016-03-31T08:07:26Z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